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0" windowWidth="19420" windowHeight="6500" activeTab="0"/>
  </bookViews>
  <sheets>
    <sheet name="2018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Признак НДС" sheetId="6" state="hidden" r:id="rId6"/>
  </sheets>
  <externalReferences>
    <externalReference r:id="rId9"/>
    <externalReference r:id="rId10"/>
  </externalReferences>
  <definedNames>
    <definedName name="атрибут" localSheetId="0">#REF!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ЕИ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ание">#REF!</definedName>
    <definedName name="Основание1">#REF!</definedName>
    <definedName name="основания_ИО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<sst xmlns="http://schemas.openxmlformats.org/spreadsheetml/2006/main" count="7458" uniqueCount="784">
  <si>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</si>
  <si>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</si>
  <si>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</si>
  <si>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</si>
  <si>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</si>
  <si>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</si>
  <si>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</si>
  <si>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</si>
  <si>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</si>
  <si>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</si>
  <si>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</si>
  <si>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</si>
  <si>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</si>
  <si>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</si>
  <si>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</si>
  <si>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</si>
  <si>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</si>
  <si>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</si>
  <si>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</si>
  <si>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</si>
  <si>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</si>
  <si>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</si>
  <si>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</si>
  <si>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</si>
  <si>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</si>
  <si>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</si>
  <si>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</si>
  <si>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</si>
  <si>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</si>
  <si>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</si>
  <si>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</si>
  <si>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</si>
  <si>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</si>
  <si>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</si>
  <si>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</si>
  <si>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</si>
  <si>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</si>
  <si>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</si>
  <si>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</si>
  <si>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</si>
  <si>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</si>
  <si>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</si>
  <si>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</si>
  <si>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</si>
  <si>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</si>
  <si>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</si>
  <si>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</si>
  <si>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</si>
  <si>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</si>
  <si>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</si>
  <si>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</si>
  <si>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</si>
  <si>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</si>
  <si>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</si>
  <si>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</si>
  <si>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</si>
  <si>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Предоплата, %</t>
  </si>
  <si>
    <t>Промежуточный платеж (по факту), %</t>
  </si>
  <si>
    <t>Окончательный платеж, %</t>
  </si>
  <si>
    <t>1</t>
  </si>
  <si>
    <t>137-4</t>
  </si>
  <si>
    <t>137-7</t>
  </si>
  <si>
    <t>137-24</t>
  </si>
  <si>
    <t>138-1</t>
  </si>
  <si>
    <t>138-2</t>
  </si>
  <si>
    <t>ОТ</t>
  </si>
  <si>
    <t>ОИ</t>
  </si>
  <si>
    <t>ОВХ</t>
  </si>
  <si>
    <t>ТПХ</t>
  </si>
  <si>
    <t>Общий объем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</si>
  <si>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</si>
  <si>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</si>
  <si>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</si>
  <si>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</si>
  <si>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</si>
  <si>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</si>
  <si>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</si>
  <si>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</si>
  <si>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</si>
  <si>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</si>
  <si>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</si>
  <si>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</si>
  <si>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</si>
  <si>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</si>
  <si>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</si>
  <si>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</si>
  <si>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</si>
  <si>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</si>
  <si>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62</t>
  </si>
  <si>
    <t>796 Штука</t>
  </si>
  <si>
    <t>Единица измерения</t>
  </si>
  <si>
    <t>299 По мощности</t>
  </si>
  <si>
    <t>360 Прочие характеристики</t>
  </si>
  <si>
    <t>Сумма, планируемая для закупок ТРУ с НДС,  тенге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</si>
  <si>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</si>
  <si>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</si>
  <si>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</si>
  <si>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</si>
  <si>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</si>
  <si>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</si>
  <si>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</si>
  <si>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</si>
  <si>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</si>
  <si>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</si>
  <si>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</si>
  <si>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</si>
  <si>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</si>
  <si>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</si>
  <si>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</si>
  <si>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</si>
  <si>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</si>
  <si>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</si>
  <si>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</si>
  <si>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</si>
  <si>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</si>
  <si>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</si>
  <si>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</si>
  <si>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</si>
  <si>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</si>
  <si>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</si>
  <si>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</si>
  <si>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</si>
  <si>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</si>
  <si>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</si>
  <si>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</si>
  <si>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</si>
  <si>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</si>
  <si>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</si>
  <si>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</si>
  <si>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</si>
  <si>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</si>
  <si>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</si>
  <si>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</si>
  <si>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</si>
  <si>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</si>
  <si>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</si>
  <si>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</si>
  <si>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</si>
  <si>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</si>
  <si>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</si>
  <si>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</si>
  <si>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</si>
  <si>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</si>
  <si>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</si>
  <si>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</si>
  <si>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</si>
  <si>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</si>
  <si>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</si>
  <si>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</si>
  <si>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</si>
  <si>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</si>
  <si>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</si>
  <si>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2024</t>
  </si>
  <si>
    <t>2025</t>
  </si>
  <si>
    <t>2026</t>
  </si>
  <si>
    <t>2027</t>
  </si>
  <si>
    <t>2028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</si>
  <si>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</si>
  <si>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</si>
  <si>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</si>
  <si>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</si>
  <si>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</si>
  <si>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</si>
  <si>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</si>
  <si>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</si>
  <si>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</si>
  <si>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</si>
  <si>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</si>
  <si>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</si>
  <si>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</si>
  <si>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</si>
  <si>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</si>
  <si>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</si>
  <si>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</si>
  <si>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</si>
  <si>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</si>
  <si>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</si>
  <si>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</si>
  <si>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</si>
  <si>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</si>
  <si>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</si>
  <si>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</si>
  <si>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</si>
  <si>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</si>
  <si>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</si>
  <si>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</si>
  <si>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100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</si>
  <si>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</si>
  <si>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</si>
  <si>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</si>
  <si>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</si>
  <si>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</si>
  <si>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</si>
  <si>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</si>
  <si>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</si>
  <si>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</si>
  <si>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</si>
  <si>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</si>
  <si>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</si>
  <si>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</si>
  <si>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</si>
  <si>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</si>
  <si>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</si>
  <si>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</si>
  <si>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</si>
  <si>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</si>
  <si>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</si>
  <si>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</si>
  <si>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</si>
  <si>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</si>
  <si>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</si>
  <si>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</si>
  <si>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</si>
  <si>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</si>
  <si>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</si>
  <si>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</si>
  <si>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</si>
  <si>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</si>
  <si>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</si>
  <si>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</si>
  <si>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</si>
  <si>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</si>
  <si>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</si>
  <si>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</si>
  <si>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</si>
  <si>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</si>
  <si>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</si>
  <si>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</si>
  <si>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</si>
  <si>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</si>
  <si>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</si>
  <si>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</si>
  <si>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</si>
  <si>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</si>
  <si>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</si>
  <si>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</si>
  <si>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</si>
  <si>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</si>
  <si>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</si>
  <si>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</si>
  <si>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</si>
  <si>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</si>
  <si>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</si>
  <si>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</si>
  <si>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</si>
  <si>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</si>
  <si>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</si>
  <si>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</si>
  <si>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</si>
  <si>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</si>
  <si>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</si>
  <si>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</si>
  <si>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</si>
  <si>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Элемент затрат</t>
  </si>
  <si>
    <t>Укрупненная группировка номенкла-турных позиций</t>
  </si>
  <si>
    <t>Вид закупки</t>
  </si>
  <si>
    <t>Товары</t>
  </si>
  <si>
    <t>Работы</t>
  </si>
  <si>
    <t>Услуги</t>
  </si>
  <si>
    <t>инвест</t>
  </si>
  <si>
    <t>Подвижн.состав(пасс/груз.вагоны,платф,локом,электров,теплов)</t>
  </si>
  <si>
    <t>Материалы</t>
  </si>
  <si>
    <t>Запчасти к подвижному составу</t>
  </si>
  <si>
    <t>ОРУ сторон.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</si>
  <si>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</si>
  <si>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</si>
  <si>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</si>
  <si>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</si>
  <si>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</si>
  <si>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</si>
  <si>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</si>
  <si>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</si>
  <si>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</si>
  <si>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</si>
  <si>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</si>
  <si>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</si>
  <si>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</si>
  <si>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</si>
  <si>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</si>
  <si>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</si>
  <si>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</si>
  <si>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</si>
  <si>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</si>
  <si>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</si>
  <si>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</si>
  <si>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</si>
  <si>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</si>
  <si>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</si>
  <si>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</si>
  <si>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</si>
  <si>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</si>
  <si>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</si>
  <si>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</si>
  <si>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</si>
  <si>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</si>
  <si>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</si>
  <si>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</si>
  <si>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</si>
  <si>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</si>
  <si>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</si>
  <si>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</si>
  <si>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</si>
  <si>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</si>
  <si>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</si>
  <si>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</si>
  <si>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</si>
  <si>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</si>
  <si>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</si>
  <si>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</si>
  <si>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</si>
  <si>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</si>
  <si>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</si>
  <si>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</si>
  <si>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</si>
  <si>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</si>
  <si>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</si>
  <si>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</si>
  <si>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</si>
  <si>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</si>
  <si>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</si>
  <si>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</si>
  <si>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</si>
  <si>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</si>
  <si>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</si>
  <si>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</si>
  <si>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</si>
  <si>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</si>
  <si>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</si>
  <si>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</si>
  <si>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</si>
  <si>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</si>
  <si>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</si>
  <si>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</si>
  <si>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</si>
  <si>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</si>
  <si>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</si>
  <si>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</si>
  <si>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</si>
  <si>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</si>
  <si>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</si>
  <si>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</si>
  <si>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</si>
  <si>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</si>
  <si>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</si>
  <si>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</si>
  <si>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</si>
  <si>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</si>
  <si>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</si>
  <si>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</si>
  <si>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</si>
  <si>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</si>
  <si>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</si>
  <si>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</si>
  <si>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</si>
  <si>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</si>
  <si>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</si>
  <si>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</si>
  <si>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</si>
  <si>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</si>
  <si>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</si>
  <si>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</si>
  <si>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</si>
  <si>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</si>
  <si>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</si>
  <si>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</si>
  <si>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</si>
  <si>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</si>
  <si>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</si>
  <si>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</si>
  <si>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</si>
  <si>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</si>
  <si>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</si>
  <si>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</si>
  <si>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</si>
  <si>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</si>
  <si>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</si>
  <si>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</si>
  <si>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</si>
  <si>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</si>
  <si>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</si>
  <si>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</si>
  <si>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</si>
  <si>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</si>
  <si>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</si>
  <si>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</si>
  <si>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</si>
  <si>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</si>
  <si>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</si>
  <si>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</si>
  <si>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</si>
  <si>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</si>
  <si>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</si>
  <si>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</si>
  <si>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</si>
  <si>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</si>
  <si>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</si>
  <si>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</si>
  <si>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</si>
  <si>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</si>
  <si>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</si>
  <si>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</si>
  <si>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</si>
  <si>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</si>
  <si>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</si>
  <si>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</si>
  <si>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</si>
  <si>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</si>
  <si>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</si>
  <si>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</si>
  <si>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</si>
  <si>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</si>
  <si>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прочие</t>
  </si>
  <si>
    <t>аренда помещений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</si>
  <si>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</si>
  <si>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</si>
  <si>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</si>
  <si>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</si>
  <si>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</si>
  <si>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</si>
  <si>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</si>
  <si>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</si>
  <si>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</si>
  <si>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</si>
  <si>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</si>
  <si>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</si>
  <si>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</si>
  <si>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</si>
  <si>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</si>
  <si>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</si>
  <si>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</si>
  <si>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</si>
  <si>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</si>
  <si>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</si>
  <si>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</si>
  <si>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</si>
  <si>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</si>
  <si>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</si>
  <si>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</si>
  <si>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</si>
  <si>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</si>
  <si>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</si>
  <si>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</si>
  <si>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</si>
  <si>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</si>
  <si>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</si>
  <si>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</si>
  <si>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</si>
  <si>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</si>
  <si>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</si>
  <si>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</si>
  <si>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</si>
  <si>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</si>
  <si>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</si>
  <si>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</si>
  <si>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</si>
  <si>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</si>
  <si>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</si>
  <si>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</si>
  <si>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</si>
  <si>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</si>
  <si>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</si>
  <si>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</si>
  <si>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</si>
  <si>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</si>
  <si>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</si>
  <si>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</si>
  <si>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</si>
  <si>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</si>
  <si>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</si>
  <si>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</si>
  <si>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</si>
  <si>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</si>
  <si>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</si>
  <si>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</si>
  <si>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</si>
  <si>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</si>
  <si>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</si>
  <si>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</si>
  <si>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</si>
  <si>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</si>
  <si>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</si>
  <si>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</si>
  <si>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</si>
  <si>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</si>
  <si>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</si>
  <si>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</si>
  <si>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</si>
  <si>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</si>
  <si>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</si>
  <si>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</si>
  <si>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</si>
  <si>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</si>
  <si>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</si>
  <si>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</si>
  <si>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</si>
  <si>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</si>
  <si>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</si>
  <si>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</si>
  <si>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</si>
  <si>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</si>
  <si>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</si>
  <si>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</si>
  <si>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</si>
  <si>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</si>
  <si>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</si>
  <si>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</si>
  <si>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</si>
  <si>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</si>
  <si>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</si>
  <si>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</si>
  <si>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</si>
  <si>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</si>
  <si>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</si>
  <si>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</si>
  <si>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</si>
  <si>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</si>
  <si>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</si>
  <si>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</si>
  <si>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</si>
  <si>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</si>
  <si>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</si>
  <si>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</si>
  <si>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</si>
  <si>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</si>
  <si>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</si>
  <si>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</si>
  <si>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</si>
  <si>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</si>
  <si>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</si>
  <si>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</si>
  <si>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</si>
  <si>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</si>
  <si>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</si>
  <si>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</si>
  <si>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</si>
  <si>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</si>
  <si>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</si>
  <si>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</si>
  <si>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</si>
  <si>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</si>
  <si>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</si>
  <si>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</si>
  <si>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</si>
  <si>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</si>
  <si>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</si>
  <si>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</si>
  <si>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</si>
  <si>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</si>
  <si>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</si>
  <si>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</si>
  <si>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</si>
  <si>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</si>
  <si>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</si>
  <si>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</si>
  <si>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</si>
  <si>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</si>
  <si>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</si>
  <si>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</si>
  <si>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ОРУ стор. орг.</t>
  </si>
  <si>
    <t>Лечение и отдых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</si>
  <si>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</si>
  <si>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</si>
  <si>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</si>
  <si>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</si>
  <si>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</si>
  <si>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</si>
  <si>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</si>
  <si>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</si>
  <si>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</si>
  <si>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</si>
  <si>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</si>
  <si>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</si>
  <si>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</si>
  <si>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</si>
  <si>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</si>
  <si>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</si>
  <si>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</si>
  <si>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</si>
  <si>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</si>
  <si>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</si>
  <si>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</si>
  <si>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</si>
  <si>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</si>
  <si>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</si>
  <si>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</si>
  <si>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</si>
  <si>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</si>
  <si>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</si>
  <si>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</si>
  <si>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</si>
  <si>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</si>
  <si>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</si>
  <si>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</si>
  <si>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</si>
  <si>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</si>
  <si>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</si>
  <si>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</si>
  <si>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Прочие</t>
  </si>
  <si>
    <t>Прочие услуги</t>
  </si>
  <si>
    <t>Услуга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</si>
  <si>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</si>
  <si>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</si>
  <si>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</si>
  <si>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</si>
  <si>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</si>
  <si>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</si>
  <si>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</si>
  <si>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</si>
  <si>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</si>
  <si>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</si>
  <si>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</si>
  <si>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</si>
  <si>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</si>
  <si>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</si>
  <si>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</si>
  <si>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Услуги по организации контейнерных и багажных перевозок, услуги погрузки-выгрузки</t>
  </si>
  <si>
    <t>Услуги дочерних АО</t>
  </si>
  <si>
    <t>115-1 У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</si>
  <si>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</si>
  <si>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</si>
  <si>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</si>
  <si>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</si>
  <si>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</si>
  <si>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</si>
  <si>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</si>
  <si>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</si>
  <si>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10.2018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</si>
  <si>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</si>
  <si>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</si>
  <si>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</si>
  <si>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</si>
  <si>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</si>
  <si>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</si>
  <si>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</si>
  <si>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</si>
  <si>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</si>
  <si>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</si>
  <si>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</si>
  <si>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</si>
  <si>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</si>
  <si>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</si>
  <si>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</si>
  <si>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</si>
  <si>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</si>
  <si>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</si>
  <si>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</si>
  <si>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</si>
  <si>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</si>
  <si>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</si>
  <si>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11.2018</t>
  </si>
  <si>
    <t>ед.</t>
  </si>
  <si>
    <t xml:space="preserve"> локомотивтерді қыстық уақыт жұмыстарына дайындау Күздік комиссиялык текскру ТЭМ</t>
  </si>
  <si>
    <t>подготовка локомотивов в зимний период. Осенний комиссионный осмотр ТЭМ</t>
  </si>
  <si>
    <t>текущий ремонт и техобслуживание подвижного состава (ТО-1,ТО-2) и др.</t>
  </si>
  <si>
    <t>локомотивтерді жаздық уақыт жұмыстарына дайындау Көктемгі комиссиялык текскру ТЭМ</t>
  </si>
  <si>
    <t>подготовка локомотивов в летний период. Весенний комиссионный осмотр ТЭМ</t>
  </si>
  <si>
    <t xml:space="preserve">  жұмыс қаблетің сактау (техниқалық  кызмет көрсету  ТҚК-2 ТЭМ)</t>
  </si>
  <si>
    <t>для поддержания в работоспособном состоянии (техническое обслуживание ТО-2 ТЭМ)</t>
  </si>
  <si>
    <t xml:space="preserve">жылжымалы құрамының астынан шығармай дөңгелек жұбын жону (техниқалық  кызмет көрсету  ТҚК-4 ВЛ80) </t>
  </si>
  <si>
    <t>обточка бандажей колесных пар без выкатки (техническое обслуживание ТО-4 ТЭМ)</t>
  </si>
  <si>
    <t xml:space="preserve">негізгі  пайдалану сипаттамасын қалпына келтіру (техниқалық  кызмет көрсету  ТҚК-3  ТЭМ) </t>
  </si>
  <si>
    <t>восстановление основных эксплуатационных характеристик (техническое обслуживание ТО-3 ТЭМ)</t>
  </si>
  <si>
    <t xml:space="preserve">негізгі  пайдалану сипаттамасын қалпына келтіру (техниқалық  кызмет көрсету  ТҚК-6  ТЭМ) </t>
  </si>
  <si>
    <t>восстановление основных эксплуатационных характеристик (техническое обслуживание ТО-6 ТЭМ)</t>
  </si>
  <si>
    <t xml:space="preserve">негізгі  пайдалану сипаттамасын қалпына келтіру (техниқалық  кызмет көрсету  ТҚК-7  ТЭМ) </t>
  </si>
  <si>
    <t>восстановление основных эксплуатационных характеристик (техническое обслуживание ТО-7 ТЭМ)</t>
  </si>
  <si>
    <t xml:space="preserve">негізгі  пайдалану сипаттамасын қалпына келтіру (техниқалық  кызмет көрсету  ТҚК-8  ТЭМ) </t>
  </si>
  <si>
    <t>восстановление основных эксплуатационных характеристик (техническое обслуживание ТО-8 ТЭМ)</t>
  </si>
  <si>
    <t xml:space="preserve">негізгі  пайдалану сипаттамасын қалпына келтіру (техниқалық  кызмет көрсету  ТҚҚК-8  ТЭМ) </t>
  </si>
  <si>
    <t>восстановление основных эксплуатационных характеристик (техническое обслуживание ТОУ-8 ТЭМ)</t>
  </si>
  <si>
    <t xml:space="preserve"> локомотивтерді қыстық уақыт жұмыстарына дайындау Күздік комиссиялык текскру ВЛ40</t>
  </si>
  <si>
    <t>подготовка локомотивов в зимний период. Осенний комиссионный осмотр ВЛ40</t>
  </si>
  <si>
    <t>локомотивтерді жаздық уақыт жұмыстарына дайындау Көктемгі комиссиялык текскру ВЛ40</t>
  </si>
  <si>
    <t>подготовка локомотивов в летний период. Весенний комиссионный осмотр ВЛ40</t>
  </si>
  <si>
    <t xml:space="preserve">  жұмыс қаблетің сактау (техниқалық  кызмет көрсету  ТҚК-2  ВЛ40)</t>
  </si>
  <si>
    <t>для поддержания в работоспособном состоянии (техническое обслуживание ТО-2 ВЛ40)</t>
  </si>
  <si>
    <t>обточка бандажей колесных пар без выкатки (техническое обслуживание ТО-4 ВЛ40)</t>
  </si>
  <si>
    <t xml:space="preserve">негізгі  пайдалану сипаттамасын қалпына келтіру (техниқалық  кызмет көрсету  ТҚК-6  ВЛ40) </t>
  </si>
  <si>
    <t>восстановление основных эксплуатационных характеристик (техническое обслуживание ТО-6 ВЛ40)</t>
  </si>
  <si>
    <t xml:space="preserve">негізгі  пайдалану сипаттамасын қалпына келтіру (техниқалық  кызмет көрсету  ТҚК-8  ВЛ40) </t>
  </si>
  <si>
    <t>восстановление основных эксплуатационных характеристик (техническое обслуживание ТО-8 ВЛ40)</t>
  </si>
  <si>
    <t xml:space="preserve"> локомотивтерді қыстық уақыт жұмыстарына дайындау Күздік комиссиялык текскру ВЛ80</t>
  </si>
  <si>
    <t>подготовка локомотивов в зимний период. Осенний комиссионный осмотр ВЛ80</t>
  </si>
  <si>
    <t>локомотивтерді жаздық уақыт жұмыстарына дайындау Көктемгі комиссиялык текскру ВЛ80</t>
  </si>
  <si>
    <t>подготовка локомотивов в летний период. Весенний комиссионный осмотр ВЛ80</t>
  </si>
  <si>
    <t xml:space="preserve">  жұмыс қаблетің сактау (техниқалық  кызмет көрсету  ТҚК-2  ВЛ80)</t>
  </si>
  <si>
    <t>для поддержания в работоспособном состоянии (техническое обслуживание ТО-2 ВЛ80)</t>
  </si>
  <si>
    <t>обточка бандажей колесных пар без выкатки (техническое обслуживание ТО-4 ВЛ80)</t>
  </si>
  <si>
    <t xml:space="preserve">негізгі  пайдалану сипаттамасын қалпына келтіру (техниқалық  кызмет көрсету  ТҚК-6  ВЛ80) </t>
  </si>
  <si>
    <t>восстановление основных эксплуатационных характеристик (техническое обслуживание ТО-6 ВЛ80)</t>
  </si>
  <si>
    <t xml:space="preserve">негізгі  пайдалану сипаттамасын қалпына келтіру (техниқалық  кызмет көрсету  ТҚК-8  ВЛ80) </t>
  </si>
  <si>
    <t>восстановление основных эксплуатационных характеристик (техническое обслуживание ТО-8 ВЛ80)</t>
  </si>
  <si>
    <t xml:space="preserve">негізгі  пайдалану сипаттамасын қалпына келтіру (техниқалық  кызмет көрсету  ТҚҚК-8  ВЛ80) </t>
  </si>
  <si>
    <t>восстановление основных эксплуатационных характеристик (техническое обслуживание ТОУ-8 ВЛ80)</t>
  </si>
  <si>
    <t>109-2 У</t>
  </si>
  <si>
    <t>110-2 У</t>
  </si>
  <si>
    <t>111-2 У</t>
  </si>
  <si>
    <t>112-2 У</t>
  </si>
  <si>
    <t>113-2 У</t>
  </si>
  <si>
    <t>114-1 У</t>
  </si>
  <si>
    <t>114-2 У</t>
  </si>
  <si>
    <t>115-2 У</t>
  </si>
  <si>
    <t>73 У</t>
  </si>
  <si>
    <t>531011.100.000000</t>
  </si>
  <si>
    <t>Услуги по подписке на печатные периодические издания</t>
  </si>
  <si>
    <t>Мерзімді баспа "Транс Экспресс Қазақстан" журналына жазылу жөніндегі қызметтер</t>
  </si>
  <si>
    <t>Услуги по подписке на печатные периодические издания журнал "Транc Экспресс Казахстан"</t>
  </si>
  <si>
    <t>Доставка газет и журналов</t>
  </si>
  <si>
    <t>1-1 Р</t>
  </si>
  <si>
    <t>12.2018</t>
  </si>
  <si>
    <t>2-1 Р</t>
  </si>
  <si>
    <t>3-1 Р</t>
  </si>
  <si>
    <t>4-1 Р</t>
  </si>
  <si>
    <t>5-1 Р</t>
  </si>
  <si>
    <t>6-1 Р</t>
  </si>
  <si>
    <t>7-1 Р</t>
  </si>
  <si>
    <t>8-1 Р</t>
  </si>
  <si>
    <t>9-1 Р</t>
  </si>
  <si>
    <t>10-1 Р</t>
  </si>
  <si>
    <t>11-1 Р</t>
  </si>
  <si>
    <t>12-1 Р</t>
  </si>
  <si>
    <t>13-1 Р</t>
  </si>
  <si>
    <t>14-1 Р</t>
  </si>
  <si>
    <t>15-1 Р</t>
  </si>
  <si>
    <t>17-1 Р</t>
  </si>
  <si>
    <t>18-1 Р</t>
  </si>
  <si>
    <t>19-1 Р</t>
  </si>
  <si>
    <t>20-1 Р</t>
  </si>
  <si>
    <t>21-1 Р</t>
  </si>
  <si>
    <t>22-1 Р</t>
  </si>
  <si>
    <t>2-1 У</t>
  </si>
  <si>
    <t>178-1 Р</t>
  </si>
  <si>
    <t>3-4 У-И</t>
  </si>
  <si>
    <t>73-1 У</t>
  </si>
  <si>
    <t>25-2 Т</t>
  </si>
  <si>
    <t>26-2 Т</t>
  </si>
  <si>
    <t>27-2 Т</t>
  </si>
  <si>
    <t>28-2 Т</t>
  </si>
  <si>
    <t>29-2 Т</t>
  </si>
  <si>
    <t>30-2 Т</t>
  </si>
  <si>
    <t>31-2 Т</t>
  </si>
  <si>
    <t>32-2 Т</t>
  </si>
  <si>
    <t>47-2 Т</t>
  </si>
  <si>
    <t>52-2 Т</t>
  </si>
  <si>
    <t>68-2 Т</t>
  </si>
  <si>
    <t>73-2 Т</t>
  </si>
  <si>
    <t>89-2 Т</t>
  </si>
  <si>
    <t>94-2 Т</t>
  </si>
  <si>
    <t>96-2 Т</t>
  </si>
  <si>
    <t>97-2 Т</t>
  </si>
  <si>
    <t>98-2 Т</t>
  </si>
  <si>
    <t>99-2 Т</t>
  </si>
  <si>
    <t>100-2 Т</t>
  </si>
  <si>
    <t>101-2 Т</t>
  </si>
  <si>
    <t>102-2 Т</t>
  </si>
  <si>
    <t>103-2 Т</t>
  </si>
  <si>
    <t>117-2 Т</t>
  </si>
  <si>
    <t>133-2 Т</t>
  </si>
  <si>
    <t>1-2 Р</t>
  </si>
  <si>
    <t>2-2 Р</t>
  </si>
  <si>
    <t>3-2 Р</t>
  </si>
  <si>
    <t>4-2 Р</t>
  </si>
  <si>
    <t>5-2 Р</t>
  </si>
  <si>
    <t>6-2 Р</t>
  </si>
  <si>
    <t>7-2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</si>
  <si>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</si>
  <si>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</si>
  <si>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</si>
  <si>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</si>
  <si>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</si>
  <si>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</si>
  <si>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</si>
  <si>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</si>
  <si>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16-1 Р</t>
  </si>
  <si>
    <t>17-2 Р</t>
  </si>
  <si>
    <t>18-2 Р</t>
  </si>
  <si>
    <t>19-2 Р</t>
  </si>
  <si>
    <t>20-2 Р</t>
  </si>
  <si>
    <t>21-2 Р</t>
  </si>
  <si>
    <t>22-2 Р</t>
  </si>
  <si>
    <t>178-2 Р</t>
  </si>
  <si>
    <t>178-3 Р</t>
  </si>
  <si>
    <t>492-1 Т</t>
  </si>
  <si>
    <t>План долгосрочных закупок товаров, работ и услуг ТОО "КТЖ-Грузовые перевозки" по состоянию на 13.01.2022 г.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</si>
</sst>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" fillId="0" borderId="0">
      <alignment/>
      <protection/>
    </xf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4" fillId="0" borderId="0" xfId="0" applyNumberFormat="1" applyFont="1" applyBorder="1" applyAlignment="1">
      <alignment vertical="center" wrapText="1"/>
    </xf>
    <xf numFmtId="185" fontId="3" fillId="33" borderId="0" xfId="0" applyNumberFormat="1" applyFont="1" applyFill="1" applyAlignment="1">
      <alignment horizontal="center" vertical="center" wrapText="1"/>
    </xf>
    <xf numFmtId="185" fontId="3" fillId="33" borderId="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Alignment="1">
      <alignment horizontal="left" vertical="center"/>
    </xf>
    <xf numFmtId="185" fontId="2" fillId="33" borderId="0" xfId="0" applyNumberFormat="1" applyFont="1" applyFill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5" fontId="3" fillId="33" borderId="12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5" fontId="3" fillId="33" borderId="13" xfId="0" applyNumberFormat="1" applyFont="1" applyFill="1" applyBorder="1" applyAlignment="1">
      <alignment horizontal="center" vertical="center" wrapText="1"/>
    </xf>
    <xf numFmtId="185" fontId="3" fillId="33" borderId="10" xfId="54" applyNumberFormat="1" applyFont="1" applyFill="1" applyBorder="1" applyAlignment="1">
      <alignment horizontal="center" vertical="center" wrapText="1"/>
      <protection/>
    </xf>
    <xf numFmtId="185" fontId="3" fillId="33" borderId="14" xfId="0" applyNumberFormat="1" applyFont="1" applyFill="1" applyBorder="1" applyAlignment="1">
      <alignment horizontal="center" vertical="center" wrapText="1"/>
    </xf>
    <xf numFmtId="185" fontId="3" fillId="33" borderId="15" xfId="0" applyNumberFormat="1" applyFont="1" applyFill="1" applyBorder="1" applyAlignment="1">
      <alignment horizontal="center" vertical="center" wrapText="1"/>
    </xf>
    <xf numFmtId="180" fontId="3" fillId="33" borderId="14" xfId="0" applyNumberFormat="1" applyFont="1" applyFill="1" applyBorder="1" applyAlignment="1">
      <alignment horizontal="center" vertical="center" wrapText="1"/>
    </xf>
    <xf numFmtId="185" fontId="3" fillId="33" borderId="16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94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5" fontId="3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33" borderId="10" xfId="94" applyNumberFormat="1" applyFont="1" applyFill="1" applyBorder="1" applyAlignment="1">
      <alignment horizontal="center" vertical="center" wrapText="1"/>
    </xf>
    <xf numFmtId="185" fontId="3" fillId="33" borderId="10" xfId="94" applyNumberFormat="1" applyFont="1" applyFill="1" applyBorder="1" applyAlignment="1">
      <alignment horizontal="center" vertical="center" wrapText="1"/>
    </xf>
    <xf numFmtId="185" fontId="3" fillId="33" borderId="12" xfId="83" applyNumberFormat="1" applyFont="1" applyFill="1" applyBorder="1" applyAlignment="1">
      <alignment horizontal="center" vertical="center" wrapText="1"/>
      <protection/>
    </xf>
    <xf numFmtId="185" fontId="3" fillId="33" borderId="10" xfId="57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85" fontId="3" fillId="33" borderId="10" xfId="83" applyNumberFormat="1" applyFont="1" applyFill="1" applyBorder="1" applyAlignment="1">
      <alignment horizontal="center" vertical="center" wrapText="1"/>
      <protection/>
    </xf>
    <xf numFmtId="185" fontId="3" fillId="33" borderId="14" xfId="57" applyNumberFormat="1" applyFont="1" applyFill="1" applyBorder="1" applyAlignment="1">
      <alignment horizontal="center" vertical="center" wrapText="1"/>
      <protection/>
    </xf>
    <xf numFmtId="180" fontId="3" fillId="33" borderId="14" xfId="94" applyNumberFormat="1" applyFont="1" applyFill="1" applyBorder="1" applyAlignment="1">
      <alignment horizontal="center" vertical="center" wrapText="1"/>
    </xf>
    <xf numFmtId="180" fontId="3" fillId="33" borderId="10" xfId="96" applyNumberFormat="1" applyFont="1" applyFill="1" applyBorder="1" applyAlignment="1">
      <alignment horizontal="center" vertical="center" wrapText="1"/>
    </xf>
    <xf numFmtId="4" fontId="3" fillId="33" borderId="10" xfId="96" applyNumberFormat="1" applyFont="1" applyFill="1" applyBorder="1" applyAlignment="1">
      <alignment horizontal="center" vertical="center" wrapText="1"/>
    </xf>
    <xf numFmtId="180" fontId="3" fillId="33" borderId="14" xfId="96" applyNumberFormat="1" applyFont="1" applyFill="1" applyBorder="1" applyAlignment="1">
      <alignment horizontal="center" vertical="center" wrapText="1"/>
    </xf>
    <xf numFmtId="4" fontId="3" fillId="33" borderId="14" xfId="96" applyNumberFormat="1" applyFont="1" applyFill="1" applyBorder="1" applyAlignment="1">
      <alignment horizontal="center" vertical="center" wrapText="1"/>
    </xf>
    <xf numFmtId="185" fontId="3" fillId="33" borderId="15" xfId="8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center" vertical="center" wrapText="1"/>
    </xf>
    <xf numFmtId="185" fontId="2" fillId="33" borderId="18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33" borderId="10" xfId="117" applyNumberFormat="1" applyFont="1" applyFill="1" applyBorder="1" applyAlignment="1">
      <alignment horizontal="center" vertical="center" wrapText="1"/>
    </xf>
    <xf numFmtId="185" fontId="2" fillId="33" borderId="14" xfId="117" applyNumberFormat="1" applyFont="1" applyFill="1" applyBorder="1" applyAlignment="1">
      <alignment horizontal="center" vertical="center" wrapText="1"/>
    </xf>
    <xf numFmtId="185" fontId="2" fillId="33" borderId="19" xfId="117" applyNumberFormat="1" applyFont="1" applyFill="1" applyBorder="1" applyAlignment="1">
      <alignment horizontal="center" vertical="center" wrapText="1"/>
    </xf>
    <xf numFmtId="185" fontId="2" fillId="33" borderId="16" xfId="117" applyNumberFormat="1" applyFont="1" applyFill="1" applyBorder="1" applyAlignment="1">
      <alignment horizontal="center" vertical="center" wrapText="1"/>
    </xf>
    <xf numFmtId="185" fontId="2" fillId="33" borderId="20" xfId="117" applyNumberFormat="1" applyFont="1" applyFill="1" applyBorder="1" applyAlignment="1">
      <alignment horizontal="center" vertical="center" wrapText="1"/>
    </xf>
    <xf numFmtId="185" fontId="2" fillId="33" borderId="18" xfId="117" applyNumberFormat="1" applyFont="1" applyFill="1" applyBorder="1" applyAlignment="1">
      <alignment horizontal="center" vertical="center" wrapText="1"/>
    </xf>
    <xf numFmtId="185" fontId="2" fillId="33" borderId="16" xfId="0" applyNumberFormat="1" applyFont="1" applyFill="1" applyBorder="1" applyAlignment="1">
      <alignment horizontal="center" vertical="center" wrapText="1"/>
    </xf>
    <xf numFmtId="185" fontId="2" fillId="33" borderId="21" xfId="0" applyNumberFormat="1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center" vertical="center" wrapText="1"/>
    </xf>
    <xf numFmtId="185" fontId="2" fillId="33" borderId="18" xfId="0" applyNumberFormat="1" applyFont="1" applyFill="1" applyBorder="1" applyAlignment="1">
      <alignment horizontal="center" vertical="center" wrapText="1"/>
    </xf>
    <xf numFmtId="185" fontId="2" fillId="33" borderId="23" xfId="0" applyNumberFormat="1" applyFont="1" applyFill="1" applyBorder="1" applyAlignment="1">
      <alignment horizontal="center" vertical="center" wrapText="1"/>
    </xf>
    <xf numFmtId="185" fontId="2" fillId="33" borderId="24" xfId="0" applyNumberFormat="1" applyFont="1" applyFill="1" applyBorder="1" applyAlignment="1">
      <alignment horizontal="center" vertical="center" wrapText="1"/>
    </xf>
    <xf numFmtId="185" fontId="2" fillId="33" borderId="14" xfId="0" applyNumberFormat="1" applyFont="1" applyFill="1" applyBorder="1" applyAlignment="1">
      <alignment horizontal="center" vertical="center" wrapText="1"/>
    </xf>
    <xf numFmtId="185" fontId="2" fillId="33" borderId="19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center" vertical="center" wrapText="1"/>
    </xf>
    <xf numFmtId="185" fontId="2" fillId="33" borderId="17" xfId="0" applyNumberFormat="1" applyFont="1" applyFill="1" applyBorder="1" applyAlignment="1">
      <alignment horizontal="center" vertical="center" wrapText="1"/>
    </xf>
    <xf numFmtId="185" fontId="2" fillId="33" borderId="25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73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9.5" customHeight="1"/>
  <cols>
    <col min="1" max="1" width="12.28125" style="3" customWidth="1"/>
    <col min="2" max="2" width="20.28125" style="3" customWidth="1"/>
    <col min="3" max="3" width="36.7109375" style="3" customWidth="1"/>
    <col min="4" max="4" width="37.421875" style="3" customWidth="1"/>
    <col min="5" max="5" width="9.421875" style="3" customWidth="1"/>
    <col min="6" max="6" width="21.7109375" style="3" customWidth="1"/>
    <col min="7" max="7" width="14.28125" style="3" customWidth="1"/>
    <col min="8" max="8" width="10.8515625" style="3" customWidth="1"/>
    <col min="9" max="9" width="18.140625" style="3" customWidth="1"/>
    <col min="10" max="10" width="16.28125" style="3" customWidth="1"/>
    <col min="11" max="12" width="18.8515625" style="3" customWidth="1"/>
    <col min="13" max="13" width="19.28125" style="3" customWidth="1"/>
    <col min="14" max="14" width="20.421875" style="3" customWidth="1"/>
    <col min="15" max="15" width="12.28125" style="3" customWidth="1"/>
    <col min="16" max="16" width="19.28125" style="3" customWidth="1"/>
    <col min="17" max="17" width="17.00390625" style="3" customWidth="1"/>
    <col min="18" max="18" width="18.421875" style="3" customWidth="1"/>
    <col min="19" max="19" width="13.421875" style="3" customWidth="1"/>
    <col min="20" max="20" width="15.28125" style="3" customWidth="1"/>
    <col min="21" max="21" width="15.421875" style="3" customWidth="1"/>
    <col min="22" max="23" width="14.421875" style="3" customWidth="1"/>
    <col min="24" max="24" width="12.28125" style="3" customWidth="1"/>
    <col min="25" max="25" width="17.8515625" style="3" customWidth="1"/>
    <col min="26" max="26" width="17.28125" style="3" customWidth="1"/>
    <col min="27" max="27" width="17.140625" style="3" customWidth="1"/>
    <col min="28" max="28" width="13.7109375" style="3" customWidth="1"/>
    <col min="29" max="29" width="16.00390625" style="3" customWidth="1"/>
    <col min="30" max="30" width="17.140625" style="3" customWidth="1"/>
    <col min="31" max="31" width="18.28125" style="3" customWidth="1"/>
    <col min="32" max="32" width="13.7109375" style="3" customWidth="1"/>
    <col min="33" max="33" width="16.00390625" style="3" customWidth="1"/>
    <col min="34" max="34" width="17.140625" style="3" customWidth="1"/>
    <col min="35" max="35" width="18.28125" style="3" customWidth="1"/>
    <col min="36" max="36" width="13.7109375" style="3" customWidth="1"/>
    <col min="37" max="37" width="16.00390625" style="3" customWidth="1"/>
    <col min="38" max="38" width="17.140625" style="3" customWidth="1"/>
    <col min="39" max="39" width="18.28125" style="3" customWidth="1"/>
    <col min="40" max="40" width="13.7109375" style="3" customWidth="1"/>
    <col min="41" max="41" width="16.00390625" style="3" customWidth="1"/>
    <col min="42" max="42" width="17.140625" style="3" customWidth="1"/>
    <col min="43" max="43" width="18.28125" style="3" customWidth="1"/>
    <col min="44" max="44" width="13.7109375" style="3" customWidth="1"/>
    <col min="45" max="45" width="16.00390625" style="3" customWidth="1"/>
    <col min="46" max="46" width="17.140625" style="3" customWidth="1"/>
    <col min="47" max="140" width="18.28125" style="3" customWidth="1"/>
    <col min="141" max="141" width="37.421875" style="3" customWidth="1"/>
    <col min="142" max="142" width="18.28125" style="3" customWidth="1"/>
    <col min="143" max="143" width="17.28125" style="3" customWidth="1"/>
    <col min="144" max="144" width="20.57421875" style="4" customWidth="1"/>
    <col min="145" max="145" width="20.421875" style="4" customWidth="1"/>
    <col min="146" max="146" width="19.421875" style="4" customWidth="1"/>
    <col min="147" max="147" width="14.57421875" style="4" customWidth="1"/>
    <col min="148" max="148" width="12.28125" style="3" customWidth="1"/>
    <col min="149" max="149" width="14.57421875" style="3" customWidth="1"/>
    <col min="150" max="150" width="11.7109375" style="3" customWidth="1"/>
    <col min="151" max="151" width="14.00390625" style="3" customWidth="1"/>
    <col min="152" max="152" width="20.57421875" style="3" customWidth="1"/>
    <col min="153" max="153" width="11.7109375" style="3" customWidth="1"/>
    <col min="154" max="157" width="10.8515625" style="3" customWidth="1"/>
    <col min="158" max="16384" width="9.140625" style="3" customWidth="1"/>
  </cols>
  <sheetData>
    <row r="1" spans="1:143" ht="19.5" customHeight="1">
      <c r="A1" s="6"/>
      <c r="B1" s="5" t="s">
        <v>783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</row>
    <row r="2" spans="1:143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</row>
    <row r="3" spans="1:157" ht="19.5" customHeight="1">
      <c r="A3" s="61" t="s">
        <v>30</v>
      </c>
      <c r="B3" s="61" t="s">
        <v>0</v>
      </c>
      <c r="C3" s="61" t="s">
        <v>17</v>
      </c>
      <c r="D3" s="61" t="s">
        <v>18</v>
      </c>
      <c r="E3" s="61" t="s">
        <v>1</v>
      </c>
      <c r="F3" s="61" t="s">
        <v>28</v>
      </c>
      <c r="G3" s="61" t="s">
        <v>7</v>
      </c>
      <c r="H3" s="61" t="s">
        <v>29</v>
      </c>
      <c r="I3" s="61" t="s">
        <v>2</v>
      </c>
      <c r="J3" s="61" t="s">
        <v>8</v>
      </c>
      <c r="K3" s="61" t="s">
        <v>9</v>
      </c>
      <c r="L3" s="61" t="s">
        <v>21</v>
      </c>
      <c r="M3" s="61" t="s">
        <v>15</v>
      </c>
      <c r="N3" s="61" t="s">
        <v>10</v>
      </c>
      <c r="O3" s="61" t="s">
        <v>55</v>
      </c>
      <c r="P3" s="64" t="s">
        <v>587</v>
      </c>
      <c r="Q3" s="65"/>
      <c r="R3" s="66"/>
      <c r="S3" s="55" t="s">
        <v>16</v>
      </c>
      <c r="T3" s="56"/>
      <c r="U3" s="57"/>
      <c r="V3" s="61" t="s">
        <v>90</v>
      </c>
      <c r="W3" s="61" t="s">
        <v>20</v>
      </c>
      <c r="X3" s="48" t="s">
        <v>22</v>
      </c>
      <c r="Y3" s="67"/>
      <c r="Z3" s="67"/>
      <c r="AA3" s="67"/>
      <c r="AB3" s="48" t="s">
        <v>23</v>
      </c>
      <c r="AC3" s="48"/>
      <c r="AD3" s="48"/>
      <c r="AE3" s="48"/>
      <c r="AF3" s="48" t="s">
        <v>24</v>
      </c>
      <c r="AG3" s="48"/>
      <c r="AH3" s="48"/>
      <c r="AI3" s="48"/>
      <c r="AJ3" s="48" t="s">
        <v>25</v>
      </c>
      <c r="AK3" s="48"/>
      <c r="AL3" s="48"/>
      <c r="AM3" s="48"/>
      <c r="AN3" s="48" t="s">
        <v>26</v>
      </c>
      <c r="AO3" s="48"/>
      <c r="AP3" s="48"/>
      <c r="AQ3" s="48"/>
      <c r="AR3" s="48" t="s">
        <v>27</v>
      </c>
      <c r="AS3" s="48"/>
      <c r="AT3" s="48"/>
      <c r="AU3" s="48"/>
      <c r="AV3" s="48" t="s">
        <v>152</v>
      </c>
      <c r="AW3" s="48"/>
      <c r="AX3" s="48"/>
      <c r="AY3" s="48"/>
      <c r="AZ3" s="48" t="s">
        <v>153</v>
      </c>
      <c r="BA3" s="48"/>
      <c r="BB3" s="48"/>
      <c r="BC3" s="48"/>
      <c r="BD3" s="48" t="s">
        <v>154</v>
      </c>
      <c r="BE3" s="48"/>
      <c r="BF3" s="48"/>
      <c r="BG3" s="48"/>
      <c r="BH3" s="48" t="s">
        <v>155</v>
      </c>
      <c r="BI3" s="48"/>
      <c r="BJ3" s="48"/>
      <c r="BK3" s="48"/>
      <c r="BL3" s="48" t="s">
        <v>156</v>
      </c>
      <c r="BM3" s="48"/>
      <c r="BN3" s="48"/>
      <c r="BO3" s="48"/>
      <c r="BP3" s="48" t="s">
        <v>157</v>
      </c>
      <c r="BQ3" s="48"/>
      <c r="BR3" s="48"/>
      <c r="BS3" s="48"/>
      <c r="BT3" s="48" t="s">
        <v>158</v>
      </c>
      <c r="BU3" s="48"/>
      <c r="BV3" s="48"/>
      <c r="BW3" s="48"/>
      <c r="BX3" s="48" t="s">
        <v>172</v>
      </c>
      <c r="BY3" s="48"/>
      <c r="BZ3" s="48"/>
      <c r="CA3" s="48"/>
      <c r="CB3" s="48" t="s">
        <v>173</v>
      </c>
      <c r="CC3" s="48"/>
      <c r="CD3" s="48"/>
      <c r="CE3" s="48"/>
      <c r="CF3" s="48" t="s">
        <v>174</v>
      </c>
      <c r="CG3" s="48"/>
      <c r="CH3" s="48"/>
      <c r="CI3" s="48"/>
      <c r="CJ3" s="48" t="s">
        <v>175</v>
      </c>
      <c r="CK3" s="48"/>
      <c r="CL3" s="48"/>
      <c r="CM3" s="48"/>
      <c r="CN3" s="48" t="s">
        <v>176</v>
      </c>
      <c r="CO3" s="48"/>
      <c r="CP3" s="48"/>
      <c r="CQ3" s="48"/>
      <c r="CR3" s="48" t="s">
        <v>177</v>
      </c>
      <c r="CS3" s="48"/>
      <c r="CT3" s="48"/>
      <c r="CU3" s="48"/>
      <c r="CV3" s="48" t="s">
        <v>178</v>
      </c>
      <c r="CW3" s="48"/>
      <c r="CX3" s="48"/>
      <c r="CY3" s="48"/>
      <c r="CZ3" s="48" t="s">
        <v>179</v>
      </c>
      <c r="DA3" s="48"/>
      <c r="DB3" s="48"/>
      <c r="DC3" s="48"/>
      <c r="DD3" s="48" t="s">
        <v>180</v>
      </c>
      <c r="DE3" s="48"/>
      <c r="DF3" s="48"/>
      <c r="DG3" s="48"/>
      <c r="DH3" s="48" t="s">
        <v>181</v>
      </c>
      <c r="DI3" s="48"/>
      <c r="DJ3" s="48"/>
      <c r="DK3" s="48"/>
      <c r="DL3" s="48" t="s">
        <v>182</v>
      </c>
      <c r="DM3" s="48"/>
      <c r="DN3" s="48"/>
      <c r="DO3" s="48"/>
      <c r="DP3" s="48" t="s">
        <v>183</v>
      </c>
      <c r="DQ3" s="48"/>
      <c r="DR3" s="48"/>
      <c r="DS3" s="48"/>
      <c r="DT3" s="48" t="s">
        <v>184</v>
      </c>
      <c r="DU3" s="48"/>
      <c r="DV3" s="48"/>
      <c r="DW3" s="48"/>
      <c r="DX3" s="48" t="s">
        <v>185</v>
      </c>
      <c r="DY3" s="48"/>
      <c r="DZ3" s="48"/>
      <c r="EA3" s="48"/>
      <c r="EB3" s="48">
        <v>2045</v>
      </c>
      <c r="EC3" s="48"/>
      <c r="ED3" s="48"/>
      <c r="EE3" s="48"/>
      <c r="EF3" s="48">
        <v>2045</v>
      </c>
      <c r="EG3" s="48"/>
      <c r="EH3" s="48"/>
      <c r="EI3" s="48"/>
      <c r="EJ3" s="64" t="s">
        <v>69</v>
      </c>
      <c r="EK3" s="65"/>
      <c r="EL3" s="66"/>
      <c r="EM3" s="48" t="s">
        <v>19</v>
      </c>
      <c r="EN3" s="64" t="s">
        <v>78</v>
      </c>
      <c r="EO3" s="65"/>
      <c r="EP3" s="64" t="s">
        <v>79</v>
      </c>
      <c r="EQ3" s="65"/>
      <c r="ER3" s="65"/>
      <c r="ES3" s="65"/>
      <c r="ET3" s="65"/>
      <c r="EU3" s="65"/>
      <c r="EV3" s="65"/>
      <c r="EW3" s="65"/>
      <c r="EX3" s="65"/>
      <c r="EY3" s="50" t="s">
        <v>253</v>
      </c>
      <c r="EZ3" s="52" t="s">
        <v>254</v>
      </c>
      <c r="FA3" s="49" t="s">
        <v>255</v>
      </c>
    </row>
    <row r="4" spans="1:157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9" t="s">
        <v>11</v>
      </c>
      <c r="Q4" s="64" t="s">
        <v>12</v>
      </c>
      <c r="R4" s="66"/>
      <c r="S4" s="58"/>
      <c r="T4" s="59"/>
      <c r="U4" s="60"/>
      <c r="V4" s="62"/>
      <c r="W4" s="62"/>
      <c r="X4" s="48" t="s">
        <v>3</v>
      </c>
      <c r="Y4" s="48" t="s">
        <v>4</v>
      </c>
      <c r="Z4" s="48" t="s">
        <v>5</v>
      </c>
      <c r="AA4" s="48" t="s">
        <v>6</v>
      </c>
      <c r="AB4" s="48" t="s">
        <v>3</v>
      </c>
      <c r="AC4" s="48" t="s">
        <v>4</v>
      </c>
      <c r="AD4" s="48" t="s">
        <v>5</v>
      </c>
      <c r="AE4" s="48" t="s">
        <v>6</v>
      </c>
      <c r="AF4" s="48" t="s">
        <v>3</v>
      </c>
      <c r="AG4" s="48" t="s">
        <v>4</v>
      </c>
      <c r="AH4" s="48" t="s">
        <v>5</v>
      </c>
      <c r="AI4" s="48" t="s">
        <v>6</v>
      </c>
      <c r="AJ4" s="48" t="s">
        <v>3</v>
      </c>
      <c r="AK4" s="48" t="s">
        <v>4</v>
      </c>
      <c r="AL4" s="48" t="s">
        <v>5</v>
      </c>
      <c r="AM4" s="48" t="s">
        <v>6</v>
      </c>
      <c r="AN4" s="48" t="s">
        <v>3</v>
      </c>
      <c r="AO4" s="48" t="s">
        <v>4</v>
      </c>
      <c r="AP4" s="48" t="s">
        <v>5</v>
      </c>
      <c r="AQ4" s="48" t="s">
        <v>6</v>
      </c>
      <c r="AR4" s="48" t="s">
        <v>3</v>
      </c>
      <c r="AS4" s="48" t="s">
        <v>4</v>
      </c>
      <c r="AT4" s="48" t="s">
        <v>5</v>
      </c>
      <c r="AU4" s="48" t="s">
        <v>6</v>
      </c>
      <c r="AV4" s="48" t="s">
        <v>3</v>
      </c>
      <c r="AW4" s="48" t="s">
        <v>4</v>
      </c>
      <c r="AX4" s="48" t="s">
        <v>5</v>
      </c>
      <c r="AY4" s="48" t="s">
        <v>6</v>
      </c>
      <c r="AZ4" s="48" t="s">
        <v>3</v>
      </c>
      <c r="BA4" s="48" t="s">
        <v>4</v>
      </c>
      <c r="BB4" s="48" t="s">
        <v>5</v>
      </c>
      <c r="BC4" s="48" t="s">
        <v>6</v>
      </c>
      <c r="BD4" s="48" t="s">
        <v>3</v>
      </c>
      <c r="BE4" s="48" t="s">
        <v>4</v>
      </c>
      <c r="BF4" s="48" t="s">
        <v>5</v>
      </c>
      <c r="BG4" s="48" t="s">
        <v>6</v>
      </c>
      <c r="BH4" s="48" t="s">
        <v>3</v>
      </c>
      <c r="BI4" s="48" t="s">
        <v>4</v>
      </c>
      <c r="BJ4" s="48" t="s">
        <v>5</v>
      </c>
      <c r="BK4" s="48" t="s">
        <v>6</v>
      </c>
      <c r="BL4" s="48" t="s">
        <v>3</v>
      </c>
      <c r="BM4" s="48" t="s">
        <v>4</v>
      </c>
      <c r="BN4" s="48" t="s">
        <v>5</v>
      </c>
      <c r="BO4" s="48" t="s">
        <v>6</v>
      </c>
      <c r="BP4" s="48" t="s">
        <v>3</v>
      </c>
      <c r="BQ4" s="48" t="s">
        <v>4</v>
      </c>
      <c r="BR4" s="48" t="s">
        <v>5</v>
      </c>
      <c r="BS4" s="48" t="s">
        <v>6</v>
      </c>
      <c r="BT4" s="48" t="s">
        <v>3</v>
      </c>
      <c r="BU4" s="48" t="s">
        <v>4</v>
      </c>
      <c r="BV4" s="48" t="s">
        <v>5</v>
      </c>
      <c r="BW4" s="48" t="s">
        <v>6</v>
      </c>
      <c r="BX4" s="48" t="s">
        <v>3</v>
      </c>
      <c r="BY4" s="48" t="s">
        <v>4</v>
      </c>
      <c r="BZ4" s="48" t="s">
        <v>5</v>
      </c>
      <c r="CA4" s="48" t="s">
        <v>6</v>
      </c>
      <c r="CB4" s="48" t="s">
        <v>3</v>
      </c>
      <c r="CC4" s="48" t="s">
        <v>4</v>
      </c>
      <c r="CD4" s="48" t="s">
        <v>5</v>
      </c>
      <c r="CE4" s="48" t="s">
        <v>6</v>
      </c>
      <c r="CF4" s="48" t="s">
        <v>3</v>
      </c>
      <c r="CG4" s="48" t="s">
        <v>4</v>
      </c>
      <c r="CH4" s="48" t="s">
        <v>5</v>
      </c>
      <c r="CI4" s="48" t="s">
        <v>6</v>
      </c>
      <c r="CJ4" s="48" t="s">
        <v>3</v>
      </c>
      <c r="CK4" s="48" t="s">
        <v>4</v>
      </c>
      <c r="CL4" s="48" t="s">
        <v>5</v>
      </c>
      <c r="CM4" s="48" t="s">
        <v>6</v>
      </c>
      <c r="CN4" s="48" t="s">
        <v>3</v>
      </c>
      <c r="CO4" s="48" t="s">
        <v>4</v>
      </c>
      <c r="CP4" s="48" t="s">
        <v>5</v>
      </c>
      <c r="CQ4" s="48" t="s">
        <v>6</v>
      </c>
      <c r="CR4" s="48" t="s">
        <v>3</v>
      </c>
      <c r="CS4" s="48" t="s">
        <v>4</v>
      </c>
      <c r="CT4" s="48" t="s">
        <v>5</v>
      </c>
      <c r="CU4" s="48" t="s">
        <v>6</v>
      </c>
      <c r="CV4" s="48" t="s">
        <v>3</v>
      </c>
      <c r="CW4" s="48" t="s">
        <v>4</v>
      </c>
      <c r="CX4" s="48" t="s">
        <v>5</v>
      </c>
      <c r="CY4" s="48" t="s">
        <v>6</v>
      </c>
      <c r="CZ4" s="48" t="s">
        <v>3</v>
      </c>
      <c r="DA4" s="48" t="s">
        <v>4</v>
      </c>
      <c r="DB4" s="48" t="s">
        <v>5</v>
      </c>
      <c r="DC4" s="48" t="s">
        <v>6</v>
      </c>
      <c r="DD4" s="48" t="s">
        <v>3</v>
      </c>
      <c r="DE4" s="48" t="s">
        <v>4</v>
      </c>
      <c r="DF4" s="48" t="s">
        <v>5</v>
      </c>
      <c r="DG4" s="48" t="s">
        <v>6</v>
      </c>
      <c r="DH4" s="48" t="s">
        <v>3</v>
      </c>
      <c r="DI4" s="48" t="s">
        <v>4</v>
      </c>
      <c r="DJ4" s="48" t="s">
        <v>5</v>
      </c>
      <c r="DK4" s="48" t="s">
        <v>6</v>
      </c>
      <c r="DL4" s="48" t="s">
        <v>3</v>
      </c>
      <c r="DM4" s="48" t="s">
        <v>4</v>
      </c>
      <c r="DN4" s="48" t="s">
        <v>5</v>
      </c>
      <c r="DO4" s="48" t="s">
        <v>6</v>
      </c>
      <c r="DP4" s="48" t="s">
        <v>3</v>
      </c>
      <c r="DQ4" s="48" t="s">
        <v>4</v>
      </c>
      <c r="DR4" s="48" t="s">
        <v>5</v>
      </c>
      <c r="DS4" s="48" t="s">
        <v>6</v>
      </c>
      <c r="DT4" s="48" t="s">
        <v>3</v>
      </c>
      <c r="DU4" s="48" t="s">
        <v>4</v>
      </c>
      <c r="DV4" s="48" t="s">
        <v>5</v>
      </c>
      <c r="DW4" s="48" t="s">
        <v>6</v>
      </c>
      <c r="DX4" s="48" t="s">
        <v>3</v>
      </c>
      <c r="DY4" s="48" t="s">
        <v>4</v>
      </c>
      <c r="DZ4" s="48" t="s">
        <v>5</v>
      </c>
      <c r="EA4" s="48" t="s">
        <v>6</v>
      </c>
      <c r="EB4" s="48" t="s">
        <v>3</v>
      </c>
      <c r="EC4" s="48" t="s">
        <v>4</v>
      </c>
      <c r="ED4" s="48" t="s">
        <v>5</v>
      </c>
      <c r="EE4" s="48" t="s">
        <v>6</v>
      </c>
      <c r="EF4" s="48" t="s">
        <v>3</v>
      </c>
      <c r="EG4" s="48" t="s">
        <v>4</v>
      </c>
      <c r="EH4" s="48" t="s">
        <v>5</v>
      </c>
      <c r="EI4" s="48" t="s">
        <v>6</v>
      </c>
      <c r="EJ4" s="48" t="s">
        <v>3</v>
      </c>
      <c r="EK4" s="48" t="s">
        <v>5</v>
      </c>
      <c r="EL4" s="48" t="s">
        <v>93</v>
      </c>
      <c r="EM4" s="48"/>
      <c r="EN4" s="48" t="s">
        <v>80</v>
      </c>
      <c r="EO4" s="48" t="s">
        <v>81</v>
      </c>
      <c r="EP4" s="64" t="s">
        <v>82</v>
      </c>
      <c r="EQ4" s="65"/>
      <c r="ER4" s="66"/>
      <c r="ES4" s="64" t="s">
        <v>83</v>
      </c>
      <c r="ET4" s="65"/>
      <c r="EU4" s="66"/>
      <c r="EV4" s="64" t="s">
        <v>84</v>
      </c>
      <c r="EW4" s="65"/>
      <c r="EX4" s="65"/>
      <c r="EY4" s="51"/>
      <c r="EZ4" s="53"/>
      <c r="FA4" s="49"/>
    </row>
    <row r="5" spans="1:157" s="6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9" t="s">
        <v>13</v>
      </c>
      <c r="Q5" s="39" t="s">
        <v>14</v>
      </c>
      <c r="R5" s="39" t="s">
        <v>13</v>
      </c>
      <c r="S5" s="39" t="s">
        <v>56</v>
      </c>
      <c r="T5" s="39" t="s">
        <v>57</v>
      </c>
      <c r="U5" s="39" t="s">
        <v>58</v>
      </c>
      <c r="V5" s="63"/>
      <c r="W5" s="63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39" t="s">
        <v>85</v>
      </c>
      <c r="EQ5" s="39" t="s">
        <v>86</v>
      </c>
      <c r="ER5" s="39" t="s">
        <v>87</v>
      </c>
      <c r="ES5" s="39" t="s">
        <v>85</v>
      </c>
      <c r="ET5" s="39" t="s">
        <v>86</v>
      </c>
      <c r="EU5" s="39" t="s">
        <v>87</v>
      </c>
      <c r="EV5" s="39" t="s">
        <v>85</v>
      </c>
      <c r="EW5" s="39" t="s">
        <v>86</v>
      </c>
      <c r="EX5" s="42" t="s">
        <v>87</v>
      </c>
      <c r="EY5" s="51"/>
      <c r="EZ5" s="54"/>
      <c r="FA5" s="49"/>
    </row>
    <row r="6" spans="1:157" s="6" customFormat="1" ht="19.5" customHeight="1">
      <c r="A6" s="41">
        <v>1</v>
      </c>
      <c r="B6" s="41">
        <v>2</v>
      </c>
      <c r="C6" s="41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  <c r="Q6" s="45">
        <v>17</v>
      </c>
      <c r="R6" s="45">
        <v>18</v>
      </c>
      <c r="S6" s="45">
        <v>19</v>
      </c>
      <c r="T6" s="45">
        <v>20</v>
      </c>
      <c r="U6" s="45">
        <v>21</v>
      </c>
      <c r="V6" s="45">
        <v>22</v>
      </c>
      <c r="W6" s="45">
        <v>23</v>
      </c>
      <c r="X6" s="45">
        <v>24</v>
      </c>
      <c r="Y6" s="45">
        <v>25</v>
      </c>
      <c r="Z6" s="45">
        <v>26</v>
      </c>
      <c r="AA6" s="45">
        <v>27</v>
      </c>
      <c r="AB6" s="45">
        <v>28</v>
      </c>
      <c r="AC6" s="45">
        <v>29</v>
      </c>
      <c r="AD6" s="45">
        <v>30</v>
      </c>
      <c r="AE6" s="45">
        <v>31</v>
      </c>
      <c r="AF6" s="45">
        <v>32</v>
      </c>
      <c r="AG6" s="45">
        <v>33</v>
      </c>
      <c r="AH6" s="45">
        <v>34</v>
      </c>
      <c r="AI6" s="45">
        <v>35</v>
      </c>
      <c r="AJ6" s="45">
        <v>36</v>
      </c>
      <c r="AK6" s="45">
        <v>37</v>
      </c>
      <c r="AL6" s="45">
        <v>38</v>
      </c>
      <c r="AM6" s="45">
        <v>39</v>
      </c>
      <c r="AN6" s="45">
        <v>40</v>
      </c>
      <c r="AO6" s="45">
        <v>41</v>
      </c>
      <c r="AP6" s="45">
        <v>42</v>
      </c>
      <c r="AQ6" s="45">
        <v>43</v>
      </c>
      <c r="AR6" s="45">
        <v>44</v>
      </c>
      <c r="AS6" s="45">
        <v>45</v>
      </c>
      <c r="AT6" s="45">
        <v>46</v>
      </c>
      <c r="AU6" s="45">
        <v>47</v>
      </c>
      <c r="AV6" s="45">
        <v>48</v>
      </c>
      <c r="AW6" s="45">
        <v>49</v>
      </c>
      <c r="AX6" s="45">
        <v>50</v>
      </c>
      <c r="AY6" s="45">
        <v>51</v>
      </c>
      <c r="AZ6" s="45">
        <v>52</v>
      </c>
      <c r="BA6" s="45">
        <v>53</v>
      </c>
      <c r="BB6" s="45">
        <v>54</v>
      </c>
      <c r="BC6" s="45">
        <v>55</v>
      </c>
      <c r="BD6" s="45">
        <v>56</v>
      </c>
      <c r="BE6" s="45">
        <v>57</v>
      </c>
      <c r="BF6" s="45">
        <v>58</v>
      </c>
      <c r="BG6" s="45">
        <v>59</v>
      </c>
      <c r="BH6" s="45">
        <v>60</v>
      </c>
      <c r="BI6" s="45">
        <v>61</v>
      </c>
      <c r="BJ6" s="45">
        <v>62</v>
      </c>
      <c r="BK6" s="45">
        <v>63</v>
      </c>
      <c r="BL6" s="45">
        <v>64</v>
      </c>
      <c r="BM6" s="45">
        <v>65</v>
      </c>
      <c r="BN6" s="45">
        <v>66</v>
      </c>
      <c r="BO6" s="45">
        <v>67</v>
      </c>
      <c r="BP6" s="45">
        <v>68</v>
      </c>
      <c r="BQ6" s="45">
        <v>69</v>
      </c>
      <c r="BR6" s="45">
        <v>70</v>
      </c>
      <c r="BS6" s="45">
        <v>71</v>
      </c>
      <c r="BT6" s="45">
        <v>72</v>
      </c>
      <c r="BU6" s="45">
        <v>73</v>
      </c>
      <c r="BV6" s="45">
        <v>74</v>
      </c>
      <c r="BW6" s="45">
        <v>75</v>
      </c>
      <c r="BX6" s="45">
        <v>76</v>
      </c>
      <c r="BY6" s="45">
        <v>77</v>
      </c>
      <c r="BZ6" s="45">
        <v>78</v>
      </c>
      <c r="CA6" s="45">
        <v>79</v>
      </c>
      <c r="CB6" s="45">
        <v>80</v>
      </c>
      <c r="CC6" s="45">
        <v>81</v>
      </c>
      <c r="CD6" s="45">
        <v>82</v>
      </c>
      <c r="CE6" s="45">
        <v>83</v>
      </c>
      <c r="CF6" s="45">
        <v>84</v>
      </c>
      <c r="CG6" s="45">
        <v>85</v>
      </c>
      <c r="CH6" s="45">
        <v>86</v>
      </c>
      <c r="CI6" s="45">
        <v>87</v>
      </c>
      <c r="CJ6" s="45">
        <v>88</v>
      </c>
      <c r="CK6" s="45">
        <v>89</v>
      </c>
      <c r="CL6" s="45">
        <v>90</v>
      </c>
      <c r="CM6" s="45">
        <v>91</v>
      </c>
      <c r="CN6" s="45">
        <v>92</v>
      </c>
      <c r="CO6" s="45">
        <v>93</v>
      </c>
      <c r="CP6" s="45">
        <v>94</v>
      </c>
      <c r="CQ6" s="45">
        <v>95</v>
      </c>
      <c r="CR6" s="45">
        <v>96</v>
      </c>
      <c r="CS6" s="45">
        <v>97</v>
      </c>
      <c r="CT6" s="45">
        <v>98</v>
      </c>
      <c r="CU6" s="45">
        <v>99</v>
      </c>
      <c r="CV6" s="45">
        <v>100</v>
      </c>
      <c r="CW6" s="45">
        <v>101</v>
      </c>
      <c r="CX6" s="45">
        <v>102</v>
      </c>
      <c r="CY6" s="45">
        <v>103</v>
      </c>
      <c r="CZ6" s="45">
        <v>104</v>
      </c>
      <c r="DA6" s="45">
        <v>105</v>
      </c>
      <c r="DB6" s="45">
        <v>106</v>
      </c>
      <c r="DC6" s="45">
        <v>107</v>
      </c>
      <c r="DD6" s="45">
        <v>108</v>
      </c>
      <c r="DE6" s="45">
        <v>109</v>
      </c>
      <c r="DF6" s="45">
        <v>110</v>
      </c>
      <c r="DG6" s="45">
        <v>111</v>
      </c>
      <c r="DH6" s="45">
        <v>112</v>
      </c>
      <c r="DI6" s="45">
        <v>113</v>
      </c>
      <c r="DJ6" s="45">
        <v>114</v>
      </c>
      <c r="DK6" s="45">
        <v>115</v>
      </c>
      <c r="DL6" s="45">
        <v>116</v>
      </c>
      <c r="DM6" s="45">
        <v>117</v>
      </c>
      <c r="DN6" s="45">
        <v>118</v>
      </c>
      <c r="DO6" s="45">
        <v>119</v>
      </c>
      <c r="DP6" s="45">
        <v>120</v>
      </c>
      <c r="DQ6" s="45">
        <v>121</v>
      </c>
      <c r="DR6" s="45">
        <v>122</v>
      </c>
      <c r="DS6" s="45">
        <v>123</v>
      </c>
      <c r="DT6" s="45">
        <v>124</v>
      </c>
      <c r="DU6" s="45">
        <v>125</v>
      </c>
      <c r="DV6" s="45">
        <v>126</v>
      </c>
      <c r="DW6" s="45">
        <v>127</v>
      </c>
      <c r="DX6" s="45">
        <v>128</v>
      </c>
      <c r="DY6" s="45">
        <v>129</v>
      </c>
      <c r="DZ6" s="45">
        <v>130</v>
      </c>
      <c r="EA6" s="45">
        <v>131</v>
      </c>
      <c r="EB6" s="45">
        <v>132</v>
      </c>
      <c r="EC6" s="45">
        <v>133</v>
      </c>
      <c r="ED6" s="45">
        <v>134</v>
      </c>
      <c r="EE6" s="45">
        <v>135</v>
      </c>
      <c r="EF6" s="45">
        <v>136</v>
      </c>
      <c r="EG6" s="45">
        <v>137</v>
      </c>
      <c r="EH6" s="45">
        <v>138</v>
      </c>
      <c r="EI6" s="45">
        <v>139</v>
      </c>
      <c r="EJ6" s="45">
        <v>140</v>
      </c>
      <c r="EK6" s="45">
        <v>141</v>
      </c>
      <c r="EL6" s="45">
        <v>142</v>
      </c>
      <c r="EM6" s="45">
        <v>143</v>
      </c>
      <c r="EN6" s="45">
        <v>144</v>
      </c>
      <c r="EO6" s="45">
        <v>145</v>
      </c>
      <c r="EP6" s="45">
        <v>146</v>
      </c>
      <c r="EQ6" s="45">
        <v>147</v>
      </c>
      <c r="ER6" s="45">
        <v>148</v>
      </c>
      <c r="ES6" s="45">
        <v>149</v>
      </c>
      <c r="ET6" s="45">
        <v>150</v>
      </c>
      <c r="EU6" s="45">
        <v>151</v>
      </c>
      <c r="EV6" s="45">
        <v>152</v>
      </c>
      <c r="EW6" s="45">
        <v>153</v>
      </c>
      <c r="EX6" s="45">
        <v>154</v>
      </c>
      <c r="EY6" s="45">
        <v>155</v>
      </c>
      <c r="EZ6" s="45">
        <v>156</v>
      </c>
      <c r="FA6" s="45">
        <v>157</v>
      </c>
    </row>
    <row r="7" spans="1:157" s="6" customFormat="1" ht="19.5" customHeight="1">
      <c r="A7" s="39" t="s">
        <v>188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43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3"/>
      <c r="EY7" s="43"/>
      <c r="EZ7" s="43"/>
      <c r="FA7" s="44"/>
    </row>
    <row r="8" spans="1:157" ht="19.5" customHeight="1">
      <c r="A8" s="8" t="s">
        <v>265</v>
      </c>
      <c r="B8" s="40" t="s">
        <v>96</v>
      </c>
      <c r="C8" s="40" t="s">
        <v>97</v>
      </c>
      <c r="D8" s="40" t="s">
        <v>98</v>
      </c>
      <c r="E8" s="40" t="s">
        <v>65</v>
      </c>
      <c r="F8" s="40"/>
      <c r="G8" s="40" t="s">
        <v>68</v>
      </c>
      <c r="H8" s="40">
        <v>58</v>
      </c>
      <c r="I8" s="40">
        <v>710000000</v>
      </c>
      <c r="J8" s="40" t="s">
        <v>94</v>
      </c>
      <c r="K8" s="40" t="s">
        <v>264</v>
      </c>
      <c r="L8" s="40" t="s">
        <v>31</v>
      </c>
      <c r="M8" s="40">
        <v>396473100</v>
      </c>
      <c r="N8" s="40" t="s">
        <v>110</v>
      </c>
      <c r="O8" s="40" t="s">
        <v>44</v>
      </c>
      <c r="P8" s="40" t="s">
        <v>121</v>
      </c>
      <c r="Q8" s="40"/>
      <c r="R8" s="40"/>
      <c r="S8" s="40">
        <v>0</v>
      </c>
      <c r="T8" s="40">
        <v>0</v>
      </c>
      <c r="U8" s="40">
        <v>100</v>
      </c>
      <c r="V8" s="40" t="s">
        <v>89</v>
      </c>
      <c r="W8" s="40" t="s">
        <v>76</v>
      </c>
      <c r="X8" s="9">
        <v>13</v>
      </c>
      <c r="Y8" s="9">
        <v>449.4</v>
      </c>
      <c r="Z8" s="9">
        <f aca="true" t="shared" si="0" ref="Z8:Z81">X8*Y8</f>
        <v>5842.2</v>
      </c>
      <c r="AA8" s="9">
        <f aca="true" t="shared" si="1" ref="AA8:AA81">IF(W8="С НДС",Z8*1.12,Z8)</f>
        <v>6543.264</v>
      </c>
      <c r="AB8" s="9">
        <v>13</v>
      </c>
      <c r="AC8" s="9">
        <v>449.4</v>
      </c>
      <c r="AD8" s="9">
        <f aca="true" t="shared" si="2" ref="AD8:AD81">AB8*AC8</f>
        <v>5842.2</v>
      </c>
      <c r="AE8" s="9">
        <f aca="true" t="shared" si="3" ref="AE8:AE81">IF(W8="С НДС",AD8*1.12,AD8)</f>
        <v>6543.264</v>
      </c>
      <c r="AF8" s="9">
        <v>13</v>
      </c>
      <c r="AG8" s="9">
        <v>449.4</v>
      </c>
      <c r="AH8" s="9">
        <f aca="true" t="shared" si="4" ref="AH8:AH81">AF8*AG8</f>
        <v>5842.2</v>
      </c>
      <c r="AI8" s="9">
        <f aca="true" t="shared" si="5" ref="AI8:AI46">IF(W8="С НДС",AH8*1.12,AH8)</f>
        <v>6543.264</v>
      </c>
      <c r="AJ8" s="9">
        <v>13</v>
      </c>
      <c r="AK8" s="9">
        <v>449.4</v>
      </c>
      <c r="AL8" s="9">
        <f aca="true" t="shared" si="6" ref="AL8:AL81">AJ8*AK8</f>
        <v>5842.2</v>
      </c>
      <c r="AM8" s="9">
        <f aca="true" t="shared" si="7" ref="AM8:AM46">IF(W8="С НДС",AL8*1.12,AL8)</f>
        <v>6543.264</v>
      </c>
      <c r="AN8" s="9"/>
      <c r="AO8" s="9"/>
      <c r="AP8" s="9">
        <f aca="true" t="shared" si="8" ref="AP8:AP81">AN8*AO8</f>
        <v>0</v>
      </c>
      <c r="AQ8" s="9">
        <f aca="true" t="shared" si="9" ref="AQ8:AQ46">IF(W8="С НДС",AP8*1.12,AP8)</f>
        <v>0</v>
      </c>
      <c r="AR8" s="9"/>
      <c r="AS8" s="9"/>
      <c r="AT8" s="9">
        <f aca="true" t="shared" si="10" ref="AT8:AT81">AR8*AS8</f>
        <v>0</v>
      </c>
      <c r="AU8" s="9">
        <f aca="true" t="shared" si="11" ref="AU8:AU46">IF(W8="С НДС",AT8*1.12,AT8)</f>
        <v>0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>
        <f aca="true" t="shared" si="12" ref="EJ8:EJ46">SUM(X8,AB8,AF8,AJ8,AN8)</f>
        <v>52</v>
      </c>
      <c r="EK8" s="9">
        <f aca="true" t="shared" si="13" ref="EK8:EK31">SUM(AT8,AP8,AL8,AD8,Z8,AH8)</f>
        <v>23368.8</v>
      </c>
      <c r="EL8" s="9">
        <f aca="true" t="shared" si="14" ref="EL8:EL31">IF(W8="С НДС",EK8*1.12,EK8)</f>
        <v>26173.056</v>
      </c>
      <c r="EM8" s="10" t="s">
        <v>95</v>
      </c>
      <c r="EN8" s="40"/>
      <c r="EO8" s="40"/>
      <c r="EP8" s="40" t="s">
        <v>92</v>
      </c>
      <c r="EQ8" s="40" t="s">
        <v>144</v>
      </c>
      <c r="ER8" s="40" t="s">
        <v>144</v>
      </c>
      <c r="ES8" s="40"/>
      <c r="ET8" s="40"/>
      <c r="EU8" s="40"/>
      <c r="EV8" s="40"/>
      <c r="EW8" s="40"/>
      <c r="EX8" s="10"/>
      <c r="EY8" s="10" t="s">
        <v>261</v>
      </c>
      <c r="EZ8" s="10" t="s">
        <v>262</v>
      </c>
      <c r="FA8" s="46" t="s">
        <v>256</v>
      </c>
    </row>
    <row r="9" spans="1:157" ht="19.5" customHeight="1">
      <c r="A9" s="8" t="s">
        <v>266</v>
      </c>
      <c r="B9" s="40" t="s">
        <v>96</v>
      </c>
      <c r="C9" s="40" t="s">
        <v>97</v>
      </c>
      <c r="D9" s="40" t="s">
        <v>98</v>
      </c>
      <c r="E9" s="40" t="s">
        <v>65</v>
      </c>
      <c r="F9" s="40"/>
      <c r="G9" s="40" t="s">
        <v>68</v>
      </c>
      <c r="H9" s="40">
        <v>58</v>
      </c>
      <c r="I9" s="40">
        <v>710000000</v>
      </c>
      <c r="J9" s="40" t="s">
        <v>94</v>
      </c>
      <c r="K9" s="40" t="s">
        <v>264</v>
      </c>
      <c r="L9" s="40" t="s">
        <v>31</v>
      </c>
      <c r="M9" s="40">
        <v>351010000</v>
      </c>
      <c r="N9" s="40" t="s">
        <v>105</v>
      </c>
      <c r="O9" s="40" t="s">
        <v>44</v>
      </c>
      <c r="P9" s="40" t="s">
        <v>121</v>
      </c>
      <c r="Q9" s="40"/>
      <c r="R9" s="40"/>
      <c r="S9" s="40">
        <v>0</v>
      </c>
      <c r="T9" s="40">
        <v>0</v>
      </c>
      <c r="U9" s="40">
        <v>100</v>
      </c>
      <c r="V9" s="40" t="s">
        <v>89</v>
      </c>
      <c r="W9" s="40" t="s">
        <v>76</v>
      </c>
      <c r="X9" s="9">
        <v>26</v>
      </c>
      <c r="Y9" s="9">
        <v>449.4</v>
      </c>
      <c r="Z9" s="9">
        <f t="shared" si="0"/>
        <v>11684.4</v>
      </c>
      <c r="AA9" s="9">
        <f t="shared" si="1"/>
        <v>13086.528</v>
      </c>
      <c r="AB9" s="9">
        <v>26</v>
      </c>
      <c r="AC9" s="9">
        <v>449.4</v>
      </c>
      <c r="AD9" s="9">
        <f t="shared" si="2"/>
        <v>11684.4</v>
      </c>
      <c r="AE9" s="9">
        <f t="shared" si="3"/>
        <v>13086.528</v>
      </c>
      <c r="AF9" s="9">
        <v>26</v>
      </c>
      <c r="AG9" s="9">
        <v>449.4</v>
      </c>
      <c r="AH9" s="9">
        <f t="shared" si="4"/>
        <v>11684.4</v>
      </c>
      <c r="AI9" s="9">
        <f t="shared" si="5"/>
        <v>13086.528</v>
      </c>
      <c r="AJ9" s="9">
        <v>26</v>
      </c>
      <c r="AK9" s="9">
        <v>449.4</v>
      </c>
      <c r="AL9" s="9">
        <f t="shared" si="6"/>
        <v>11684.4</v>
      </c>
      <c r="AM9" s="9">
        <f t="shared" si="7"/>
        <v>13086.528</v>
      </c>
      <c r="AN9" s="9"/>
      <c r="AO9" s="9"/>
      <c r="AP9" s="9">
        <f t="shared" si="8"/>
        <v>0</v>
      </c>
      <c r="AQ9" s="9">
        <f t="shared" si="9"/>
        <v>0</v>
      </c>
      <c r="AR9" s="9"/>
      <c r="AS9" s="9"/>
      <c r="AT9" s="9">
        <f t="shared" si="10"/>
        <v>0</v>
      </c>
      <c r="AU9" s="9">
        <f t="shared" si="11"/>
        <v>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>
        <f t="shared" si="12"/>
        <v>104</v>
      </c>
      <c r="EK9" s="9">
        <f t="shared" si="13"/>
        <v>46737.6</v>
      </c>
      <c r="EL9" s="9">
        <f t="shared" si="14"/>
        <v>52346.112</v>
      </c>
      <c r="EM9" s="10" t="s">
        <v>95</v>
      </c>
      <c r="EN9" s="40"/>
      <c r="EO9" s="40"/>
      <c r="EP9" s="40" t="s">
        <v>92</v>
      </c>
      <c r="EQ9" s="40" t="s">
        <v>144</v>
      </c>
      <c r="ER9" s="40" t="s">
        <v>144</v>
      </c>
      <c r="ES9" s="40"/>
      <c r="ET9" s="40"/>
      <c r="EU9" s="40"/>
      <c r="EV9" s="40"/>
      <c r="EW9" s="40"/>
      <c r="EX9" s="10"/>
      <c r="EY9" s="10" t="s">
        <v>261</v>
      </c>
      <c r="EZ9" s="10" t="s">
        <v>262</v>
      </c>
      <c r="FA9" s="46" t="s">
        <v>256</v>
      </c>
    </row>
    <row r="10" spans="1:157" ht="19.5" customHeight="1">
      <c r="A10" s="8" t="s">
        <v>267</v>
      </c>
      <c r="B10" s="40" t="s">
        <v>96</v>
      </c>
      <c r="C10" s="40" t="s">
        <v>97</v>
      </c>
      <c r="D10" s="40" t="s">
        <v>98</v>
      </c>
      <c r="E10" s="40" t="s">
        <v>65</v>
      </c>
      <c r="F10" s="40"/>
      <c r="G10" s="40" t="s">
        <v>68</v>
      </c>
      <c r="H10" s="40">
        <v>58</v>
      </c>
      <c r="I10" s="40">
        <v>710000000</v>
      </c>
      <c r="J10" s="40" t="s">
        <v>94</v>
      </c>
      <c r="K10" s="40" t="s">
        <v>264</v>
      </c>
      <c r="L10" s="40" t="s">
        <v>31</v>
      </c>
      <c r="M10" s="40" t="s">
        <v>147</v>
      </c>
      <c r="N10" s="40" t="s">
        <v>116</v>
      </c>
      <c r="O10" s="40" t="s">
        <v>44</v>
      </c>
      <c r="P10" s="40" t="s">
        <v>121</v>
      </c>
      <c r="Q10" s="40"/>
      <c r="R10" s="40"/>
      <c r="S10" s="40">
        <v>0</v>
      </c>
      <c r="T10" s="40">
        <v>0</v>
      </c>
      <c r="U10" s="40">
        <v>100</v>
      </c>
      <c r="V10" s="40" t="s">
        <v>89</v>
      </c>
      <c r="W10" s="40" t="s">
        <v>76</v>
      </c>
      <c r="X10" s="9">
        <v>26</v>
      </c>
      <c r="Y10" s="9">
        <v>449.4</v>
      </c>
      <c r="Z10" s="9">
        <f t="shared" si="0"/>
        <v>11684.4</v>
      </c>
      <c r="AA10" s="9">
        <f t="shared" si="1"/>
        <v>13086.528</v>
      </c>
      <c r="AB10" s="9">
        <v>26</v>
      </c>
      <c r="AC10" s="9">
        <v>449.4</v>
      </c>
      <c r="AD10" s="9">
        <f t="shared" si="2"/>
        <v>11684.4</v>
      </c>
      <c r="AE10" s="9">
        <f t="shared" si="3"/>
        <v>13086.528</v>
      </c>
      <c r="AF10" s="9">
        <v>26</v>
      </c>
      <c r="AG10" s="9">
        <v>449.4</v>
      </c>
      <c r="AH10" s="9">
        <f t="shared" si="4"/>
        <v>11684.4</v>
      </c>
      <c r="AI10" s="9">
        <f t="shared" si="5"/>
        <v>13086.528</v>
      </c>
      <c r="AJ10" s="9">
        <v>26</v>
      </c>
      <c r="AK10" s="9">
        <v>449.4</v>
      </c>
      <c r="AL10" s="9">
        <f t="shared" si="6"/>
        <v>11684.4</v>
      </c>
      <c r="AM10" s="9">
        <f t="shared" si="7"/>
        <v>13086.528</v>
      </c>
      <c r="AN10" s="9"/>
      <c r="AO10" s="9"/>
      <c r="AP10" s="9">
        <f t="shared" si="8"/>
        <v>0</v>
      </c>
      <c r="AQ10" s="9">
        <f t="shared" si="9"/>
        <v>0</v>
      </c>
      <c r="AR10" s="9"/>
      <c r="AS10" s="9"/>
      <c r="AT10" s="9">
        <f t="shared" si="10"/>
        <v>0</v>
      </c>
      <c r="AU10" s="9">
        <f t="shared" si="11"/>
        <v>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>
        <f t="shared" si="12"/>
        <v>104</v>
      </c>
      <c r="EK10" s="9">
        <f t="shared" si="13"/>
        <v>46737.6</v>
      </c>
      <c r="EL10" s="9">
        <f t="shared" si="14"/>
        <v>52346.112</v>
      </c>
      <c r="EM10" s="10" t="s">
        <v>95</v>
      </c>
      <c r="EN10" s="40"/>
      <c r="EO10" s="40"/>
      <c r="EP10" s="40" t="s">
        <v>92</v>
      </c>
      <c r="EQ10" s="40" t="s">
        <v>144</v>
      </c>
      <c r="ER10" s="40" t="s">
        <v>144</v>
      </c>
      <c r="ES10" s="40"/>
      <c r="ET10" s="40"/>
      <c r="EU10" s="40"/>
      <c r="EV10" s="40"/>
      <c r="EW10" s="40"/>
      <c r="EX10" s="10"/>
      <c r="EY10" s="10" t="s">
        <v>261</v>
      </c>
      <c r="EZ10" s="10" t="s">
        <v>262</v>
      </c>
      <c r="FA10" s="46" t="s">
        <v>256</v>
      </c>
    </row>
    <row r="11" spans="1:157" ht="19.5" customHeight="1">
      <c r="A11" s="8" t="s">
        <v>268</v>
      </c>
      <c r="B11" s="40" t="s">
        <v>96</v>
      </c>
      <c r="C11" s="40" t="s">
        <v>97</v>
      </c>
      <c r="D11" s="40" t="s">
        <v>98</v>
      </c>
      <c r="E11" s="40" t="s">
        <v>65</v>
      </c>
      <c r="F11" s="40"/>
      <c r="G11" s="40" t="s">
        <v>68</v>
      </c>
      <c r="H11" s="40">
        <v>58</v>
      </c>
      <c r="I11" s="40">
        <v>710000000</v>
      </c>
      <c r="J11" s="40" t="s">
        <v>94</v>
      </c>
      <c r="K11" s="40" t="s">
        <v>264</v>
      </c>
      <c r="L11" s="40" t="s">
        <v>31</v>
      </c>
      <c r="M11" s="40">
        <v>396473100</v>
      </c>
      <c r="N11" s="40" t="s">
        <v>110</v>
      </c>
      <c r="O11" s="40" t="s">
        <v>44</v>
      </c>
      <c r="P11" s="40" t="s">
        <v>121</v>
      </c>
      <c r="Q11" s="40"/>
      <c r="R11" s="40"/>
      <c r="S11" s="40">
        <v>0</v>
      </c>
      <c r="T11" s="40">
        <v>0</v>
      </c>
      <c r="U11" s="40">
        <v>100</v>
      </c>
      <c r="V11" s="40" t="s">
        <v>89</v>
      </c>
      <c r="W11" s="40" t="s">
        <v>76</v>
      </c>
      <c r="X11" s="9">
        <v>33</v>
      </c>
      <c r="Y11" s="9">
        <v>325.28</v>
      </c>
      <c r="Z11" s="9">
        <f t="shared" si="0"/>
        <v>10734.24</v>
      </c>
      <c r="AA11" s="9">
        <f t="shared" si="1"/>
        <v>12022.348800000002</v>
      </c>
      <c r="AB11" s="9">
        <v>33</v>
      </c>
      <c r="AC11" s="9">
        <v>325.28</v>
      </c>
      <c r="AD11" s="9">
        <f t="shared" si="2"/>
        <v>10734.24</v>
      </c>
      <c r="AE11" s="9">
        <f t="shared" si="3"/>
        <v>12022.348800000002</v>
      </c>
      <c r="AF11" s="9">
        <v>33</v>
      </c>
      <c r="AG11" s="9">
        <v>325.28</v>
      </c>
      <c r="AH11" s="9">
        <f t="shared" si="4"/>
        <v>10734.24</v>
      </c>
      <c r="AI11" s="9">
        <f t="shared" si="5"/>
        <v>12022.348800000002</v>
      </c>
      <c r="AJ11" s="9">
        <v>33</v>
      </c>
      <c r="AK11" s="9">
        <v>325.28</v>
      </c>
      <c r="AL11" s="9">
        <f t="shared" si="6"/>
        <v>10734.24</v>
      </c>
      <c r="AM11" s="9">
        <f t="shared" si="7"/>
        <v>12022.348800000002</v>
      </c>
      <c r="AN11" s="9"/>
      <c r="AO11" s="9"/>
      <c r="AP11" s="9">
        <f t="shared" si="8"/>
        <v>0</v>
      </c>
      <c r="AQ11" s="9">
        <f t="shared" si="9"/>
        <v>0</v>
      </c>
      <c r="AR11" s="9"/>
      <c r="AS11" s="9"/>
      <c r="AT11" s="9">
        <f t="shared" si="10"/>
        <v>0</v>
      </c>
      <c r="AU11" s="9">
        <f t="shared" si="11"/>
        <v>0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>
        <f t="shared" si="12"/>
        <v>132</v>
      </c>
      <c r="EK11" s="9">
        <f t="shared" si="13"/>
        <v>42936.96</v>
      </c>
      <c r="EL11" s="9">
        <f t="shared" si="14"/>
        <v>48089.395200000006</v>
      </c>
      <c r="EM11" s="10" t="s">
        <v>95</v>
      </c>
      <c r="EN11" s="40"/>
      <c r="EO11" s="40"/>
      <c r="EP11" s="40" t="s">
        <v>92</v>
      </c>
      <c r="EQ11" s="40" t="s">
        <v>142</v>
      </c>
      <c r="ER11" s="40" t="s">
        <v>143</v>
      </c>
      <c r="ES11" s="40"/>
      <c r="ET11" s="40"/>
      <c r="EU11" s="40"/>
      <c r="EV11" s="40"/>
      <c r="EW11" s="40"/>
      <c r="EX11" s="10"/>
      <c r="EY11" s="10" t="s">
        <v>261</v>
      </c>
      <c r="EZ11" s="10" t="s">
        <v>262</v>
      </c>
      <c r="FA11" s="46" t="s">
        <v>256</v>
      </c>
    </row>
    <row r="12" spans="1:157" ht="19.5" customHeight="1">
      <c r="A12" s="8" t="s">
        <v>269</v>
      </c>
      <c r="B12" s="40" t="s">
        <v>96</v>
      </c>
      <c r="C12" s="40" t="s">
        <v>97</v>
      </c>
      <c r="D12" s="40" t="s">
        <v>98</v>
      </c>
      <c r="E12" s="40" t="s">
        <v>65</v>
      </c>
      <c r="F12" s="40"/>
      <c r="G12" s="40" t="s">
        <v>68</v>
      </c>
      <c r="H12" s="40">
        <v>58</v>
      </c>
      <c r="I12" s="40">
        <v>710000000</v>
      </c>
      <c r="J12" s="40" t="s">
        <v>94</v>
      </c>
      <c r="K12" s="40" t="s">
        <v>264</v>
      </c>
      <c r="L12" s="40" t="s">
        <v>31</v>
      </c>
      <c r="M12" s="40">
        <v>351010000</v>
      </c>
      <c r="N12" s="40" t="s">
        <v>105</v>
      </c>
      <c r="O12" s="40" t="s">
        <v>44</v>
      </c>
      <c r="P12" s="40" t="s">
        <v>121</v>
      </c>
      <c r="Q12" s="40"/>
      <c r="R12" s="40"/>
      <c r="S12" s="40">
        <v>0</v>
      </c>
      <c r="T12" s="40">
        <v>0</v>
      </c>
      <c r="U12" s="40">
        <v>100</v>
      </c>
      <c r="V12" s="40" t="s">
        <v>89</v>
      </c>
      <c r="W12" s="40" t="s">
        <v>76</v>
      </c>
      <c r="X12" s="9">
        <v>66</v>
      </c>
      <c r="Y12" s="9">
        <v>325.28</v>
      </c>
      <c r="Z12" s="9">
        <f t="shared" si="0"/>
        <v>21468.48</v>
      </c>
      <c r="AA12" s="9">
        <f t="shared" si="1"/>
        <v>24044.697600000003</v>
      </c>
      <c r="AB12" s="9">
        <v>66</v>
      </c>
      <c r="AC12" s="9">
        <v>325.28</v>
      </c>
      <c r="AD12" s="9">
        <f t="shared" si="2"/>
        <v>21468.48</v>
      </c>
      <c r="AE12" s="9">
        <f t="shared" si="3"/>
        <v>24044.697600000003</v>
      </c>
      <c r="AF12" s="9">
        <v>66</v>
      </c>
      <c r="AG12" s="9">
        <v>325.28</v>
      </c>
      <c r="AH12" s="9">
        <f t="shared" si="4"/>
        <v>21468.48</v>
      </c>
      <c r="AI12" s="9">
        <f t="shared" si="5"/>
        <v>24044.697600000003</v>
      </c>
      <c r="AJ12" s="9">
        <v>66</v>
      </c>
      <c r="AK12" s="9">
        <v>325.28</v>
      </c>
      <c r="AL12" s="9">
        <f t="shared" si="6"/>
        <v>21468.48</v>
      </c>
      <c r="AM12" s="9">
        <f t="shared" si="7"/>
        <v>24044.697600000003</v>
      </c>
      <c r="AN12" s="9"/>
      <c r="AO12" s="9"/>
      <c r="AP12" s="9">
        <f t="shared" si="8"/>
        <v>0</v>
      </c>
      <c r="AQ12" s="9">
        <f t="shared" si="9"/>
        <v>0</v>
      </c>
      <c r="AR12" s="9"/>
      <c r="AS12" s="9"/>
      <c r="AT12" s="9">
        <f t="shared" si="10"/>
        <v>0</v>
      </c>
      <c r="AU12" s="9">
        <f t="shared" si="11"/>
        <v>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>
        <f t="shared" si="12"/>
        <v>264</v>
      </c>
      <c r="EK12" s="9">
        <f t="shared" si="13"/>
        <v>85873.92</v>
      </c>
      <c r="EL12" s="9">
        <f t="shared" si="14"/>
        <v>96178.79040000001</v>
      </c>
      <c r="EM12" s="10" t="s">
        <v>95</v>
      </c>
      <c r="EN12" s="40"/>
      <c r="EO12" s="40"/>
      <c r="EP12" s="40" t="s">
        <v>92</v>
      </c>
      <c r="EQ12" s="40" t="s">
        <v>142</v>
      </c>
      <c r="ER12" s="40" t="s">
        <v>143</v>
      </c>
      <c r="ES12" s="40"/>
      <c r="ET12" s="40"/>
      <c r="EU12" s="40"/>
      <c r="EV12" s="40"/>
      <c r="EW12" s="40"/>
      <c r="EX12" s="10"/>
      <c r="EY12" s="10" t="s">
        <v>261</v>
      </c>
      <c r="EZ12" s="10" t="s">
        <v>262</v>
      </c>
      <c r="FA12" s="46" t="s">
        <v>256</v>
      </c>
    </row>
    <row r="13" spans="1:157" ht="19.5" customHeight="1">
      <c r="A13" s="8" t="s">
        <v>270</v>
      </c>
      <c r="B13" s="40" t="s">
        <v>96</v>
      </c>
      <c r="C13" s="40" t="s">
        <v>97</v>
      </c>
      <c r="D13" s="40" t="s">
        <v>98</v>
      </c>
      <c r="E13" s="40" t="s">
        <v>65</v>
      </c>
      <c r="F13" s="40"/>
      <c r="G13" s="40" t="s">
        <v>68</v>
      </c>
      <c r="H13" s="40">
        <v>58</v>
      </c>
      <c r="I13" s="40">
        <v>710000000</v>
      </c>
      <c r="J13" s="40" t="s">
        <v>94</v>
      </c>
      <c r="K13" s="40" t="s">
        <v>264</v>
      </c>
      <c r="L13" s="40" t="s">
        <v>31</v>
      </c>
      <c r="M13" s="40" t="s">
        <v>147</v>
      </c>
      <c r="N13" s="40" t="s">
        <v>116</v>
      </c>
      <c r="O13" s="40" t="s">
        <v>44</v>
      </c>
      <c r="P13" s="40" t="s">
        <v>121</v>
      </c>
      <c r="Q13" s="40"/>
      <c r="R13" s="40"/>
      <c r="S13" s="40">
        <v>0</v>
      </c>
      <c r="T13" s="40">
        <v>0</v>
      </c>
      <c r="U13" s="40">
        <v>100</v>
      </c>
      <c r="V13" s="40" t="s">
        <v>89</v>
      </c>
      <c r="W13" s="40" t="s">
        <v>76</v>
      </c>
      <c r="X13" s="9">
        <v>64</v>
      </c>
      <c r="Y13" s="9">
        <v>325.28</v>
      </c>
      <c r="Z13" s="9">
        <f t="shared" si="0"/>
        <v>20817.92</v>
      </c>
      <c r="AA13" s="9">
        <f t="shared" si="1"/>
        <v>23316.0704</v>
      </c>
      <c r="AB13" s="9">
        <v>64</v>
      </c>
      <c r="AC13" s="9">
        <v>325.28</v>
      </c>
      <c r="AD13" s="9">
        <f t="shared" si="2"/>
        <v>20817.92</v>
      </c>
      <c r="AE13" s="9">
        <f t="shared" si="3"/>
        <v>23316.0704</v>
      </c>
      <c r="AF13" s="9">
        <v>64</v>
      </c>
      <c r="AG13" s="9">
        <v>325.28</v>
      </c>
      <c r="AH13" s="9">
        <f t="shared" si="4"/>
        <v>20817.92</v>
      </c>
      <c r="AI13" s="9">
        <f t="shared" si="5"/>
        <v>23316.0704</v>
      </c>
      <c r="AJ13" s="9">
        <v>64</v>
      </c>
      <c r="AK13" s="9">
        <v>325.28</v>
      </c>
      <c r="AL13" s="9">
        <f t="shared" si="6"/>
        <v>20817.92</v>
      </c>
      <c r="AM13" s="9">
        <f t="shared" si="7"/>
        <v>23316.0704</v>
      </c>
      <c r="AN13" s="9"/>
      <c r="AO13" s="9"/>
      <c r="AP13" s="9">
        <f t="shared" si="8"/>
        <v>0</v>
      </c>
      <c r="AQ13" s="9">
        <f t="shared" si="9"/>
        <v>0</v>
      </c>
      <c r="AR13" s="9"/>
      <c r="AS13" s="9"/>
      <c r="AT13" s="9">
        <f t="shared" si="10"/>
        <v>0</v>
      </c>
      <c r="AU13" s="9">
        <f t="shared" si="11"/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>
        <f t="shared" si="12"/>
        <v>256</v>
      </c>
      <c r="EK13" s="9">
        <f t="shared" si="13"/>
        <v>83271.68</v>
      </c>
      <c r="EL13" s="9">
        <f t="shared" si="14"/>
        <v>93264.2816</v>
      </c>
      <c r="EM13" s="10" t="s">
        <v>95</v>
      </c>
      <c r="EN13" s="40"/>
      <c r="EO13" s="40"/>
      <c r="EP13" s="40" t="s">
        <v>92</v>
      </c>
      <c r="EQ13" s="40" t="s">
        <v>142</v>
      </c>
      <c r="ER13" s="40" t="s">
        <v>143</v>
      </c>
      <c r="ES13" s="40"/>
      <c r="ET13" s="40"/>
      <c r="EU13" s="40"/>
      <c r="EV13" s="40"/>
      <c r="EW13" s="40"/>
      <c r="EX13" s="10"/>
      <c r="EY13" s="10" t="s">
        <v>261</v>
      </c>
      <c r="EZ13" s="10" t="s">
        <v>262</v>
      </c>
      <c r="FA13" s="46" t="s">
        <v>256</v>
      </c>
    </row>
    <row r="14" spans="1:157" ht="19.5" customHeight="1">
      <c r="A14" s="8" t="s">
        <v>271</v>
      </c>
      <c r="B14" s="40" t="s">
        <v>96</v>
      </c>
      <c r="C14" s="40" t="s">
        <v>97</v>
      </c>
      <c r="D14" s="40" t="s">
        <v>98</v>
      </c>
      <c r="E14" s="40" t="s">
        <v>65</v>
      </c>
      <c r="F14" s="40"/>
      <c r="G14" s="40" t="s">
        <v>68</v>
      </c>
      <c r="H14" s="40">
        <v>58</v>
      </c>
      <c r="I14" s="40">
        <v>710000000</v>
      </c>
      <c r="J14" s="40" t="s">
        <v>94</v>
      </c>
      <c r="K14" s="40" t="s">
        <v>264</v>
      </c>
      <c r="L14" s="40" t="s">
        <v>31</v>
      </c>
      <c r="M14" s="40">
        <v>396473100</v>
      </c>
      <c r="N14" s="40" t="s">
        <v>110</v>
      </c>
      <c r="O14" s="40" t="s">
        <v>44</v>
      </c>
      <c r="P14" s="40" t="s">
        <v>121</v>
      </c>
      <c r="Q14" s="40"/>
      <c r="R14" s="40"/>
      <c r="S14" s="40">
        <v>0</v>
      </c>
      <c r="T14" s="40">
        <v>0</v>
      </c>
      <c r="U14" s="40">
        <v>100</v>
      </c>
      <c r="V14" s="40" t="s">
        <v>89</v>
      </c>
      <c r="W14" s="40" t="s">
        <v>76</v>
      </c>
      <c r="X14" s="9">
        <v>26</v>
      </c>
      <c r="Y14" s="9">
        <v>850.65</v>
      </c>
      <c r="Z14" s="9">
        <f t="shared" si="0"/>
        <v>22116.899999999998</v>
      </c>
      <c r="AA14" s="9">
        <f t="shared" si="1"/>
        <v>24770.928</v>
      </c>
      <c r="AB14" s="9">
        <v>26</v>
      </c>
      <c r="AC14" s="9">
        <v>850.65</v>
      </c>
      <c r="AD14" s="9">
        <f t="shared" si="2"/>
        <v>22116.899999999998</v>
      </c>
      <c r="AE14" s="9">
        <f t="shared" si="3"/>
        <v>24770.928</v>
      </c>
      <c r="AF14" s="9">
        <v>26</v>
      </c>
      <c r="AG14" s="9">
        <v>850.65</v>
      </c>
      <c r="AH14" s="9">
        <f t="shared" si="4"/>
        <v>22116.899999999998</v>
      </c>
      <c r="AI14" s="9">
        <f t="shared" si="5"/>
        <v>24770.928</v>
      </c>
      <c r="AJ14" s="9">
        <v>26</v>
      </c>
      <c r="AK14" s="9">
        <v>850.65</v>
      </c>
      <c r="AL14" s="9">
        <f t="shared" si="6"/>
        <v>22116.899999999998</v>
      </c>
      <c r="AM14" s="9">
        <f t="shared" si="7"/>
        <v>24770.928</v>
      </c>
      <c r="AN14" s="9"/>
      <c r="AO14" s="9"/>
      <c r="AP14" s="9">
        <f t="shared" si="8"/>
        <v>0</v>
      </c>
      <c r="AQ14" s="9">
        <f t="shared" si="9"/>
        <v>0</v>
      </c>
      <c r="AR14" s="9"/>
      <c r="AS14" s="9"/>
      <c r="AT14" s="9">
        <f t="shared" si="10"/>
        <v>0</v>
      </c>
      <c r="AU14" s="9">
        <f t="shared" si="11"/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>
        <f t="shared" si="12"/>
        <v>104</v>
      </c>
      <c r="EK14" s="9">
        <f t="shared" si="13"/>
        <v>88467.59999999999</v>
      </c>
      <c r="EL14" s="9">
        <f t="shared" si="14"/>
        <v>99083.712</v>
      </c>
      <c r="EM14" s="10" t="s">
        <v>95</v>
      </c>
      <c r="EN14" s="40"/>
      <c r="EO14" s="40"/>
      <c r="EP14" s="40" t="s">
        <v>92</v>
      </c>
      <c r="EQ14" s="40" t="s">
        <v>140</v>
      </c>
      <c r="ER14" s="40" t="s">
        <v>141</v>
      </c>
      <c r="ES14" s="40"/>
      <c r="ET14" s="40"/>
      <c r="EU14" s="40"/>
      <c r="EV14" s="40"/>
      <c r="EW14" s="40"/>
      <c r="EX14" s="10"/>
      <c r="EY14" s="10" t="s">
        <v>261</v>
      </c>
      <c r="EZ14" s="10" t="s">
        <v>262</v>
      </c>
      <c r="FA14" s="46" t="s">
        <v>256</v>
      </c>
    </row>
    <row r="15" spans="1:157" ht="19.5" customHeight="1">
      <c r="A15" s="8" t="s">
        <v>272</v>
      </c>
      <c r="B15" s="40" t="s">
        <v>96</v>
      </c>
      <c r="C15" s="40" t="s">
        <v>97</v>
      </c>
      <c r="D15" s="40" t="s">
        <v>98</v>
      </c>
      <c r="E15" s="40" t="s">
        <v>65</v>
      </c>
      <c r="F15" s="40"/>
      <c r="G15" s="40" t="s">
        <v>68</v>
      </c>
      <c r="H15" s="40">
        <v>58</v>
      </c>
      <c r="I15" s="40">
        <v>710000000</v>
      </c>
      <c r="J15" s="40" t="s">
        <v>94</v>
      </c>
      <c r="K15" s="40" t="s">
        <v>264</v>
      </c>
      <c r="L15" s="40" t="s">
        <v>31</v>
      </c>
      <c r="M15" s="40">
        <v>351010000</v>
      </c>
      <c r="N15" s="40" t="s">
        <v>105</v>
      </c>
      <c r="O15" s="40" t="s">
        <v>44</v>
      </c>
      <c r="P15" s="40" t="s">
        <v>121</v>
      </c>
      <c r="Q15" s="40"/>
      <c r="R15" s="40"/>
      <c r="S15" s="40">
        <v>0</v>
      </c>
      <c r="T15" s="40">
        <v>0</v>
      </c>
      <c r="U15" s="40">
        <v>100</v>
      </c>
      <c r="V15" s="40" t="s">
        <v>89</v>
      </c>
      <c r="W15" s="40" t="s">
        <v>76</v>
      </c>
      <c r="X15" s="9">
        <v>53</v>
      </c>
      <c r="Y15" s="9">
        <v>850.65</v>
      </c>
      <c r="Z15" s="9">
        <f t="shared" si="0"/>
        <v>45084.45</v>
      </c>
      <c r="AA15" s="9">
        <f t="shared" si="1"/>
        <v>50494.584</v>
      </c>
      <c r="AB15" s="9">
        <v>53</v>
      </c>
      <c r="AC15" s="9">
        <v>850.65</v>
      </c>
      <c r="AD15" s="9">
        <f t="shared" si="2"/>
        <v>45084.45</v>
      </c>
      <c r="AE15" s="9">
        <f t="shared" si="3"/>
        <v>50494.584</v>
      </c>
      <c r="AF15" s="9">
        <v>53</v>
      </c>
      <c r="AG15" s="9">
        <v>850.65</v>
      </c>
      <c r="AH15" s="9">
        <f t="shared" si="4"/>
        <v>45084.45</v>
      </c>
      <c r="AI15" s="9">
        <f t="shared" si="5"/>
        <v>50494.584</v>
      </c>
      <c r="AJ15" s="9">
        <v>53</v>
      </c>
      <c r="AK15" s="9">
        <v>850.65</v>
      </c>
      <c r="AL15" s="9">
        <f t="shared" si="6"/>
        <v>45084.45</v>
      </c>
      <c r="AM15" s="9">
        <f t="shared" si="7"/>
        <v>50494.584</v>
      </c>
      <c r="AN15" s="9"/>
      <c r="AO15" s="9"/>
      <c r="AP15" s="9">
        <f t="shared" si="8"/>
        <v>0</v>
      </c>
      <c r="AQ15" s="9">
        <f t="shared" si="9"/>
        <v>0</v>
      </c>
      <c r="AR15" s="9"/>
      <c r="AS15" s="9"/>
      <c r="AT15" s="9">
        <f t="shared" si="10"/>
        <v>0</v>
      </c>
      <c r="AU15" s="9">
        <f t="shared" si="11"/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>
        <f t="shared" si="12"/>
        <v>212</v>
      </c>
      <c r="EK15" s="9">
        <f t="shared" si="13"/>
        <v>180337.8</v>
      </c>
      <c r="EL15" s="9">
        <f t="shared" si="14"/>
        <v>201978.336</v>
      </c>
      <c r="EM15" s="10" t="s">
        <v>95</v>
      </c>
      <c r="EN15" s="40"/>
      <c r="EO15" s="40"/>
      <c r="EP15" s="40" t="s">
        <v>92</v>
      </c>
      <c r="EQ15" s="40" t="s">
        <v>140</v>
      </c>
      <c r="ER15" s="40" t="s">
        <v>141</v>
      </c>
      <c r="ES15" s="40"/>
      <c r="ET15" s="40"/>
      <c r="EU15" s="40"/>
      <c r="EV15" s="40"/>
      <c r="EW15" s="40"/>
      <c r="EX15" s="10"/>
      <c r="EY15" s="10" t="s">
        <v>261</v>
      </c>
      <c r="EZ15" s="10" t="s">
        <v>262</v>
      </c>
      <c r="FA15" s="46" t="s">
        <v>256</v>
      </c>
    </row>
    <row r="16" spans="1:157" ht="19.5" customHeight="1">
      <c r="A16" s="8" t="s">
        <v>273</v>
      </c>
      <c r="B16" s="40" t="s">
        <v>96</v>
      </c>
      <c r="C16" s="40" t="s">
        <v>97</v>
      </c>
      <c r="D16" s="40" t="s">
        <v>98</v>
      </c>
      <c r="E16" s="40" t="s">
        <v>65</v>
      </c>
      <c r="F16" s="40"/>
      <c r="G16" s="40" t="s">
        <v>68</v>
      </c>
      <c r="H16" s="40">
        <v>58</v>
      </c>
      <c r="I16" s="40">
        <v>710000000</v>
      </c>
      <c r="J16" s="40" t="s">
        <v>94</v>
      </c>
      <c r="K16" s="40" t="s">
        <v>264</v>
      </c>
      <c r="L16" s="40" t="s">
        <v>31</v>
      </c>
      <c r="M16" s="40" t="s">
        <v>147</v>
      </c>
      <c r="N16" s="40" t="s">
        <v>116</v>
      </c>
      <c r="O16" s="40" t="s">
        <v>44</v>
      </c>
      <c r="P16" s="40" t="s">
        <v>121</v>
      </c>
      <c r="Q16" s="40"/>
      <c r="R16" s="40"/>
      <c r="S16" s="40">
        <v>0</v>
      </c>
      <c r="T16" s="40">
        <v>0</v>
      </c>
      <c r="U16" s="40">
        <v>100</v>
      </c>
      <c r="V16" s="40" t="s">
        <v>89</v>
      </c>
      <c r="W16" s="40" t="s">
        <v>76</v>
      </c>
      <c r="X16" s="9">
        <v>51</v>
      </c>
      <c r="Y16" s="9">
        <v>850.65</v>
      </c>
      <c r="Z16" s="9">
        <f t="shared" si="0"/>
        <v>43383.15</v>
      </c>
      <c r="AA16" s="9">
        <f t="shared" si="1"/>
        <v>48589.128000000004</v>
      </c>
      <c r="AB16" s="9">
        <v>51</v>
      </c>
      <c r="AC16" s="9">
        <v>850.65</v>
      </c>
      <c r="AD16" s="9">
        <f t="shared" si="2"/>
        <v>43383.15</v>
      </c>
      <c r="AE16" s="9">
        <f t="shared" si="3"/>
        <v>48589.128000000004</v>
      </c>
      <c r="AF16" s="9">
        <v>51</v>
      </c>
      <c r="AG16" s="9">
        <v>850.65</v>
      </c>
      <c r="AH16" s="9">
        <f t="shared" si="4"/>
        <v>43383.15</v>
      </c>
      <c r="AI16" s="9">
        <f t="shared" si="5"/>
        <v>48589.128000000004</v>
      </c>
      <c r="AJ16" s="9">
        <v>51</v>
      </c>
      <c r="AK16" s="9">
        <v>850.65</v>
      </c>
      <c r="AL16" s="9">
        <f t="shared" si="6"/>
        <v>43383.15</v>
      </c>
      <c r="AM16" s="9">
        <f t="shared" si="7"/>
        <v>48589.128000000004</v>
      </c>
      <c r="AN16" s="9"/>
      <c r="AO16" s="9"/>
      <c r="AP16" s="9">
        <f t="shared" si="8"/>
        <v>0</v>
      </c>
      <c r="AQ16" s="9">
        <f t="shared" si="9"/>
        <v>0</v>
      </c>
      <c r="AR16" s="9"/>
      <c r="AS16" s="9"/>
      <c r="AT16" s="9">
        <f t="shared" si="10"/>
        <v>0</v>
      </c>
      <c r="AU16" s="9">
        <f t="shared" si="11"/>
        <v>0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>
        <f t="shared" si="12"/>
        <v>204</v>
      </c>
      <c r="EK16" s="9">
        <f t="shared" si="13"/>
        <v>173532.6</v>
      </c>
      <c r="EL16" s="9">
        <f t="shared" si="14"/>
        <v>194356.51200000002</v>
      </c>
      <c r="EM16" s="10" t="s">
        <v>95</v>
      </c>
      <c r="EN16" s="40"/>
      <c r="EO16" s="40"/>
      <c r="EP16" s="40" t="s">
        <v>92</v>
      </c>
      <c r="EQ16" s="40" t="s">
        <v>140</v>
      </c>
      <c r="ER16" s="40" t="s">
        <v>141</v>
      </c>
      <c r="ES16" s="40"/>
      <c r="ET16" s="40"/>
      <c r="EU16" s="40"/>
      <c r="EV16" s="40"/>
      <c r="EW16" s="40"/>
      <c r="EX16" s="10"/>
      <c r="EY16" s="10" t="s">
        <v>261</v>
      </c>
      <c r="EZ16" s="10" t="s">
        <v>262</v>
      </c>
      <c r="FA16" s="46" t="s">
        <v>256</v>
      </c>
    </row>
    <row r="17" spans="1:157" ht="19.5" customHeight="1">
      <c r="A17" s="8" t="s">
        <v>274</v>
      </c>
      <c r="B17" s="40" t="s">
        <v>96</v>
      </c>
      <c r="C17" s="40" t="s">
        <v>97</v>
      </c>
      <c r="D17" s="40" t="s">
        <v>98</v>
      </c>
      <c r="E17" s="40" t="s">
        <v>65</v>
      </c>
      <c r="F17" s="40"/>
      <c r="G17" s="40" t="s">
        <v>68</v>
      </c>
      <c r="H17" s="40">
        <v>58</v>
      </c>
      <c r="I17" s="40">
        <v>710000000</v>
      </c>
      <c r="J17" s="40" t="s">
        <v>94</v>
      </c>
      <c r="K17" s="40" t="s">
        <v>264</v>
      </c>
      <c r="L17" s="40" t="s">
        <v>31</v>
      </c>
      <c r="M17" s="40">
        <v>396473100</v>
      </c>
      <c r="N17" s="40" t="s">
        <v>110</v>
      </c>
      <c r="O17" s="40" t="s">
        <v>44</v>
      </c>
      <c r="P17" s="40" t="s">
        <v>121</v>
      </c>
      <c r="Q17" s="40"/>
      <c r="R17" s="40"/>
      <c r="S17" s="40">
        <v>0</v>
      </c>
      <c r="T17" s="40">
        <v>0</v>
      </c>
      <c r="U17" s="40">
        <v>100</v>
      </c>
      <c r="V17" s="40" t="s">
        <v>89</v>
      </c>
      <c r="W17" s="40" t="s">
        <v>76</v>
      </c>
      <c r="X17" s="9">
        <v>33</v>
      </c>
      <c r="Y17" s="9">
        <v>419.44</v>
      </c>
      <c r="Z17" s="9">
        <f t="shared" si="0"/>
        <v>13841.52</v>
      </c>
      <c r="AA17" s="9">
        <f t="shared" si="1"/>
        <v>15502.502400000001</v>
      </c>
      <c r="AB17" s="9">
        <v>33</v>
      </c>
      <c r="AC17" s="9">
        <v>419.44</v>
      </c>
      <c r="AD17" s="9">
        <f t="shared" si="2"/>
        <v>13841.52</v>
      </c>
      <c r="AE17" s="9">
        <f t="shared" si="3"/>
        <v>15502.502400000001</v>
      </c>
      <c r="AF17" s="9">
        <v>33</v>
      </c>
      <c r="AG17" s="9">
        <v>419.44</v>
      </c>
      <c r="AH17" s="9">
        <f t="shared" si="4"/>
        <v>13841.52</v>
      </c>
      <c r="AI17" s="9">
        <f t="shared" si="5"/>
        <v>15502.502400000001</v>
      </c>
      <c r="AJ17" s="9">
        <v>33</v>
      </c>
      <c r="AK17" s="9">
        <v>419.44</v>
      </c>
      <c r="AL17" s="9">
        <f t="shared" si="6"/>
        <v>13841.52</v>
      </c>
      <c r="AM17" s="9">
        <f t="shared" si="7"/>
        <v>15502.502400000001</v>
      </c>
      <c r="AN17" s="9"/>
      <c r="AO17" s="9"/>
      <c r="AP17" s="9">
        <f t="shared" si="8"/>
        <v>0</v>
      </c>
      <c r="AQ17" s="9">
        <f t="shared" si="9"/>
        <v>0</v>
      </c>
      <c r="AR17" s="9"/>
      <c r="AS17" s="9"/>
      <c r="AT17" s="9">
        <f t="shared" si="10"/>
        <v>0</v>
      </c>
      <c r="AU17" s="9">
        <f t="shared" si="11"/>
        <v>0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>
        <f t="shared" si="12"/>
        <v>132</v>
      </c>
      <c r="EK17" s="9">
        <f t="shared" si="13"/>
        <v>55366.08</v>
      </c>
      <c r="EL17" s="9">
        <f t="shared" si="14"/>
        <v>62010.009600000005</v>
      </c>
      <c r="EM17" s="10" t="s">
        <v>95</v>
      </c>
      <c r="EN17" s="40"/>
      <c r="EO17" s="40"/>
      <c r="EP17" s="40" t="s">
        <v>92</v>
      </c>
      <c r="EQ17" s="40" t="s">
        <v>138</v>
      </c>
      <c r="ER17" s="40" t="s">
        <v>139</v>
      </c>
      <c r="ES17" s="40"/>
      <c r="ET17" s="40"/>
      <c r="EU17" s="40"/>
      <c r="EV17" s="40"/>
      <c r="EW17" s="40"/>
      <c r="EX17" s="10"/>
      <c r="EY17" s="10" t="s">
        <v>261</v>
      </c>
      <c r="EZ17" s="10" t="s">
        <v>262</v>
      </c>
      <c r="FA17" s="46" t="s">
        <v>256</v>
      </c>
    </row>
    <row r="18" spans="1:157" ht="19.5" customHeight="1">
      <c r="A18" s="8" t="s">
        <v>275</v>
      </c>
      <c r="B18" s="40" t="s">
        <v>96</v>
      </c>
      <c r="C18" s="40" t="s">
        <v>97</v>
      </c>
      <c r="D18" s="40" t="s">
        <v>98</v>
      </c>
      <c r="E18" s="40" t="s">
        <v>65</v>
      </c>
      <c r="F18" s="40"/>
      <c r="G18" s="40" t="s">
        <v>68</v>
      </c>
      <c r="H18" s="40">
        <v>58</v>
      </c>
      <c r="I18" s="40">
        <v>710000000</v>
      </c>
      <c r="J18" s="40" t="s">
        <v>94</v>
      </c>
      <c r="K18" s="40" t="s">
        <v>264</v>
      </c>
      <c r="L18" s="40" t="s">
        <v>31</v>
      </c>
      <c r="M18" s="40">
        <v>351010000</v>
      </c>
      <c r="N18" s="40" t="s">
        <v>105</v>
      </c>
      <c r="O18" s="40" t="s">
        <v>44</v>
      </c>
      <c r="P18" s="40" t="s">
        <v>121</v>
      </c>
      <c r="Q18" s="40"/>
      <c r="R18" s="40"/>
      <c r="S18" s="40">
        <v>0</v>
      </c>
      <c r="T18" s="40">
        <v>0</v>
      </c>
      <c r="U18" s="40">
        <v>100</v>
      </c>
      <c r="V18" s="40" t="s">
        <v>89</v>
      </c>
      <c r="W18" s="40" t="s">
        <v>76</v>
      </c>
      <c r="X18" s="9">
        <v>66</v>
      </c>
      <c r="Y18" s="9">
        <v>419.44</v>
      </c>
      <c r="Z18" s="9">
        <f t="shared" si="0"/>
        <v>27683.04</v>
      </c>
      <c r="AA18" s="9">
        <f t="shared" si="1"/>
        <v>31005.004800000002</v>
      </c>
      <c r="AB18" s="9">
        <v>66</v>
      </c>
      <c r="AC18" s="9">
        <v>419.44</v>
      </c>
      <c r="AD18" s="9">
        <f t="shared" si="2"/>
        <v>27683.04</v>
      </c>
      <c r="AE18" s="9">
        <f t="shared" si="3"/>
        <v>31005.004800000002</v>
      </c>
      <c r="AF18" s="9">
        <v>66</v>
      </c>
      <c r="AG18" s="9">
        <v>419.44</v>
      </c>
      <c r="AH18" s="9">
        <f t="shared" si="4"/>
        <v>27683.04</v>
      </c>
      <c r="AI18" s="9">
        <f t="shared" si="5"/>
        <v>31005.004800000002</v>
      </c>
      <c r="AJ18" s="9">
        <v>66</v>
      </c>
      <c r="AK18" s="9">
        <v>419.44</v>
      </c>
      <c r="AL18" s="9">
        <f t="shared" si="6"/>
        <v>27683.04</v>
      </c>
      <c r="AM18" s="9">
        <f t="shared" si="7"/>
        <v>31005.004800000002</v>
      </c>
      <c r="AN18" s="9"/>
      <c r="AO18" s="9"/>
      <c r="AP18" s="9">
        <f t="shared" si="8"/>
        <v>0</v>
      </c>
      <c r="AQ18" s="9">
        <f t="shared" si="9"/>
        <v>0</v>
      </c>
      <c r="AR18" s="9"/>
      <c r="AS18" s="9"/>
      <c r="AT18" s="9">
        <f t="shared" si="10"/>
        <v>0</v>
      </c>
      <c r="AU18" s="9">
        <f t="shared" si="11"/>
        <v>0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>
        <f t="shared" si="12"/>
        <v>264</v>
      </c>
      <c r="EK18" s="9">
        <f t="shared" si="13"/>
        <v>110732.16</v>
      </c>
      <c r="EL18" s="9">
        <f t="shared" si="14"/>
        <v>124020.01920000001</v>
      </c>
      <c r="EM18" s="10" t="s">
        <v>95</v>
      </c>
      <c r="EN18" s="40"/>
      <c r="EO18" s="40"/>
      <c r="EP18" s="40" t="s">
        <v>92</v>
      </c>
      <c r="EQ18" s="40" t="s">
        <v>138</v>
      </c>
      <c r="ER18" s="40" t="s">
        <v>139</v>
      </c>
      <c r="ES18" s="40"/>
      <c r="ET18" s="40"/>
      <c r="EU18" s="40"/>
      <c r="EV18" s="40"/>
      <c r="EW18" s="40"/>
      <c r="EX18" s="10"/>
      <c r="EY18" s="10" t="s">
        <v>261</v>
      </c>
      <c r="EZ18" s="10" t="s">
        <v>262</v>
      </c>
      <c r="FA18" s="46" t="s">
        <v>256</v>
      </c>
    </row>
    <row r="19" spans="1:157" ht="19.5" customHeight="1">
      <c r="A19" s="8" t="s">
        <v>276</v>
      </c>
      <c r="B19" s="40" t="s">
        <v>96</v>
      </c>
      <c r="C19" s="40" t="s">
        <v>97</v>
      </c>
      <c r="D19" s="40" t="s">
        <v>98</v>
      </c>
      <c r="E19" s="40" t="s">
        <v>65</v>
      </c>
      <c r="F19" s="40"/>
      <c r="G19" s="40" t="s">
        <v>68</v>
      </c>
      <c r="H19" s="40">
        <v>58</v>
      </c>
      <c r="I19" s="40">
        <v>710000000</v>
      </c>
      <c r="J19" s="40" t="s">
        <v>94</v>
      </c>
      <c r="K19" s="40" t="s">
        <v>264</v>
      </c>
      <c r="L19" s="40" t="s">
        <v>31</v>
      </c>
      <c r="M19" s="40" t="s">
        <v>147</v>
      </c>
      <c r="N19" s="40" t="s">
        <v>116</v>
      </c>
      <c r="O19" s="40" t="s">
        <v>44</v>
      </c>
      <c r="P19" s="40" t="s">
        <v>121</v>
      </c>
      <c r="Q19" s="40"/>
      <c r="R19" s="40"/>
      <c r="S19" s="40">
        <v>0</v>
      </c>
      <c r="T19" s="40">
        <v>0</v>
      </c>
      <c r="U19" s="40">
        <v>100</v>
      </c>
      <c r="V19" s="40" t="s">
        <v>89</v>
      </c>
      <c r="W19" s="40" t="s">
        <v>76</v>
      </c>
      <c r="X19" s="9">
        <v>64</v>
      </c>
      <c r="Y19" s="9">
        <v>419.44</v>
      </c>
      <c r="Z19" s="9">
        <f t="shared" si="0"/>
        <v>26844.16</v>
      </c>
      <c r="AA19" s="9">
        <f t="shared" si="1"/>
        <v>30065.4592</v>
      </c>
      <c r="AB19" s="9">
        <v>64</v>
      </c>
      <c r="AC19" s="9">
        <v>419.44</v>
      </c>
      <c r="AD19" s="9">
        <f t="shared" si="2"/>
        <v>26844.16</v>
      </c>
      <c r="AE19" s="9">
        <f t="shared" si="3"/>
        <v>30065.4592</v>
      </c>
      <c r="AF19" s="9">
        <v>64</v>
      </c>
      <c r="AG19" s="9">
        <v>419.44</v>
      </c>
      <c r="AH19" s="9">
        <f t="shared" si="4"/>
        <v>26844.16</v>
      </c>
      <c r="AI19" s="9">
        <f t="shared" si="5"/>
        <v>30065.4592</v>
      </c>
      <c r="AJ19" s="9">
        <v>64</v>
      </c>
      <c r="AK19" s="9">
        <v>419.44</v>
      </c>
      <c r="AL19" s="9">
        <f t="shared" si="6"/>
        <v>26844.16</v>
      </c>
      <c r="AM19" s="9">
        <f t="shared" si="7"/>
        <v>30065.4592</v>
      </c>
      <c r="AN19" s="9"/>
      <c r="AO19" s="9"/>
      <c r="AP19" s="9">
        <f t="shared" si="8"/>
        <v>0</v>
      </c>
      <c r="AQ19" s="9">
        <f t="shared" si="9"/>
        <v>0</v>
      </c>
      <c r="AR19" s="9"/>
      <c r="AS19" s="9"/>
      <c r="AT19" s="9">
        <f t="shared" si="10"/>
        <v>0</v>
      </c>
      <c r="AU19" s="9">
        <f t="shared" si="11"/>
        <v>0</v>
      </c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>
        <f t="shared" si="12"/>
        <v>256</v>
      </c>
      <c r="EK19" s="9">
        <f t="shared" si="13"/>
        <v>107376.64</v>
      </c>
      <c r="EL19" s="9">
        <f t="shared" si="14"/>
        <v>120261.8368</v>
      </c>
      <c r="EM19" s="10" t="s">
        <v>95</v>
      </c>
      <c r="EN19" s="40"/>
      <c r="EO19" s="40"/>
      <c r="EP19" s="40" t="s">
        <v>92</v>
      </c>
      <c r="EQ19" s="40" t="s">
        <v>138</v>
      </c>
      <c r="ER19" s="40" t="s">
        <v>139</v>
      </c>
      <c r="ES19" s="40"/>
      <c r="ET19" s="40"/>
      <c r="EU19" s="40"/>
      <c r="EV19" s="40"/>
      <c r="EW19" s="40"/>
      <c r="EX19" s="10"/>
      <c r="EY19" s="10" t="s">
        <v>261</v>
      </c>
      <c r="EZ19" s="10" t="s">
        <v>262</v>
      </c>
      <c r="FA19" s="46" t="s">
        <v>256</v>
      </c>
    </row>
    <row r="20" spans="1:157" ht="15.75" customHeight="1">
      <c r="A20" s="8" t="s">
        <v>277</v>
      </c>
      <c r="B20" s="40" t="s">
        <v>96</v>
      </c>
      <c r="C20" s="40" t="s">
        <v>97</v>
      </c>
      <c r="D20" s="40" t="s">
        <v>98</v>
      </c>
      <c r="E20" s="40" t="s">
        <v>65</v>
      </c>
      <c r="F20" s="40"/>
      <c r="G20" s="40" t="s">
        <v>68</v>
      </c>
      <c r="H20" s="40">
        <v>58</v>
      </c>
      <c r="I20" s="40">
        <v>710000000</v>
      </c>
      <c r="J20" s="40" t="s">
        <v>94</v>
      </c>
      <c r="K20" s="40" t="s">
        <v>264</v>
      </c>
      <c r="L20" s="40" t="s">
        <v>31</v>
      </c>
      <c r="M20" s="40">
        <v>396473100</v>
      </c>
      <c r="N20" s="40" t="s">
        <v>110</v>
      </c>
      <c r="O20" s="40" t="s">
        <v>44</v>
      </c>
      <c r="P20" s="40" t="s">
        <v>121</v>
      </c>
      <c r="Q20" s="40"/>
      <c r="R20" s="40"/>
      <c r="S20" s="40">
        <v>0</v>
      </c>
      <c r="T20" s="40">
        <v>0</v>
      </c>
      <c r="U20" s="40">
        <v>100</v>
      </c>
      <c r="V20" s="40" t="s">
        <v>89</v>
      </c>
      <c r="W20" s="40" t="s">
        <v>76</v>
      </c>
      <c r="X20" s="9">
        <v>20</v>
      </c>
      <c r="Y20" s="9">
        <v>1101.03</v>
      </c>
      <c r="Z20" s="9">
        <f t="shared" si="0"/>
        <v>22020.6</v>
      </c>
      <c r="AA20" s="9">
        <f t="shared" si="1"/>
        <v>24663.072</v>
      </c>
      <c r="AB20" s="9">
        <v>20</v>
      </c>
      <c r="AC20" s="9">
        <v>1101.03</v>
      </c>
      <c r="AD20" s="9">
        <f t="shared" si="2"/>
        <v>22020.6</v>
      </c>
      <c r="AE20" s="9">
        <f t="shared" si="3"/>
        <v>24663.072</v>
      </c>
      <c r="AF20" s="9">
        <v>20</v>
      </c>
      <c r="AG20" s="9">
        <v>1101.03</v>
      </c>
      <c r="AH20" s="9">
        <f t="shared" si="4"/>
        <v>22020.6</v>
      </c>
      <c r="AI20" s="9">
        <f t="shared" si="5"/>
        <v>24663.072</v>
      </c>
      <c r="AJ20" s="9">
        <v>20</v>
      </c>
      <c r="AK20" s="9">
        <v>1101.03</v>
      </c>
      <c r="AL20" s="9">
        <f t="shared" si="6"/>
        <v>22020.6</v>
      </c>
      <c r="AM20" s="9">
        <f t="shared" si="7"/>
        <v>24663.072</v>
      </c>
      <c r="AN20" s="9"/>
      <c r="AO20" s="9"/>
      <c r="AP20" s="9">
        <f t="shared" si="8"/>
        <v>0</v>
      </c>
      <c r="AQ20" s="9">
        <f t="shared" si="9"/>
        <v>0</v>
      </c>
      <c r="AR20" s="9"/>
      <c r="AS20" s="9"/>
      <c r="AT20" s="9">
        <f t="shared" si="10"/>
        <v>0</v>
      </c>
      <c r="AU20" s="9">
        <f t="shared" si="11"/>
        <v>0</v>
      </c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>
        <f t="shared" si="12"/>
        <v>80</v>
      </c>
      <c r="EK20" s="9">
        <f t="shared" si="13"/>
        <v>88082.4</v>
      </c>
      <c r="EL20" s="9">
        <f t="shared" si="14"/>
        <v>98652.288</v>
      </c>
      <c r="EM20" s="10" t="s">
        <v>95</v>
      </c>
      <c r="EN20" s="40"/>
      <c r="EO20" s="40"/>
      <c r="EP20" s="40" t="s">
        <v>92</v>
      </c>
      <c r="EQ20" s="40" t="s">
        <v>136</v>
      </c>
      <c r="ER20" s="40" t="s">
        <v>137</v>
      </c>
      <c r="ES20" s="40"/>
      <c r="ET20" s="40"/>
      <c r="EU20" s="40"/>
      <c r="EV20" s="40"/>
      <c r="EW20" s="40"/>
      <c r="EX20" s="10"/>
      <c r="EY20" s="10" t="s">
        <v>261</v>
      </c>
      <c r="EZ20" s="10" t="s">
        <v>262</v>
      </c>
      <c r="FA20" s="46" t="s">
        <v>256</v>
      </c>
    </row>
    <row r="21" spans="1:157" ht="19.5" customHeight="1">
      <c r="A21" s="8" t="s">
        <v>278</v>
      </c>
      <c r="B21" s="40" t="s">
        <v>96</v>
      </c>
      <c r="C21" s="40" t="s">
        <v>97</v>
      </c>
      <c r="D21" s="40" t="s">
        <v>98</v>
      </c>
      <c r="E21" s="40" t="s">
        <v>65</v>
      </c>
      <c r="F21" s="40"/>
      <c r="G21" s="40" t="s">
        <v>68</v>
      </c>
      <c r="H21" s="40">
        <v>58</v>
      </c>
      <c r="I21" s="40">
        <v>710000000</v>
      </c>
      <c r="J21" s="40" t="s">
        <v>94</v>
      </c>
      <c r="K21" s="40" t="s">
        <v>264</v>
      </c>
      <c r="L21" s="40" t="s">
        <v>31</v>
      </c>
      <c r="M21" s="40">
        <v>351010000</v>
      </c>
      <c r="N21" s="40" t="s">
        <v>105</v>
      </c>
      <c r="O21" s="40" t="s">
        <v>44</v>
      </c>
      <c r="P21" s="40" t="s">
        <v>121</v>
      </c>
      <c r="Q21" s="40"/>
      <c r="R21" s="40"/>
      <c r="S21" s="40">
        <v>0</v>
      </c>
      <c r="T21" s="40">
        <v>0</v>
      </c>
      <c r="U21" s="40">
        <v>100</v>
      </c>
      <c r="V21" s="40" t="s">
        <v>89</v>
      </c>
      <c r="W21" s="40" t="s">
        <v>76</v>
      </c>
      <c r="X21" s="9">
        <v>40</v>
      </c>
      <c r="Y21" s="9">
        <v>1101.03</v>
      </c>
      <c r="Z21" s="9">
        <f t="shared" si="0"/>
        <v>44041.2</v>
      </c>
      <c r="AA21" s="9">
        <f t="shared" si="1"/>
        <v>49326.144</v>
      </c>
      <c r="AB21" s="9">
        <v>40</v>
      </c>
      <c r="AC21" s="9">
        <v>1101.03</v>
      </c>
      <c r="AD21" s="9">
        <f t="shared" si="2"/>
        <v>44041.2</v>
      </c>
      <c r="AE21" s="9">
        <f t="shared" si="3"/>
        <v>49326.144</v>
      </c>
      <c r="AF21" s="9">
        <v>40</v>
      </c>
      <c r="AG21" s="9">
        <v>1101.03</v>
      </c>
      <c r="AH21" s="9">
        <f t="shared" si="4"/>
        <v>44041.2</v>
      </c>
      <c r="AI21" s="9">
        <f t="shared" si="5"/>
        <v>49326.144</v>
      </c>
      <c r="AJ21" s="9">
        <v>40</v>
      </c>
      <c r="AK21" s="9">
        <v>1101.03</v>
      </c>
      <c r="AL21" s="9">
        <f t="shared" si="6"/>
        <v>44041.2</v>
      </c>
      <c r="AM21" s="9">
        <f t="shared" si="7"/>
        <v>49326.144</v>
      </c>
      <c r="AN21" s="9"/>
      <c r="AO21" s="9"/>
      <c r="AP21" s="9">
        <f t="shared" si="8"/>
        <v>0</v>
      </c>
      <c r="AQ21" s="9">
        <f t="shared" si="9"/>
        <v>0</v>
      </c>
      <c r="AR21" s="9"/>
      <c r="AS21" s="9"/>
      <c r="AT21" s="9">
        <f t="shared" si="10"/>
        <v>0</v>
      </c>
      <c r="AU21" s="9">
        <f t="shared" si="11"/>
        <v>0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>
        <f t="shared" si="12"/>
        <v>160</v>
      </c>
      <c r="EK21" s="9">
        <f t="shared" si="13"/>
        <v>176164.8</v>
      </c>
      <c r="EL21" s="9">
        <f t="shared" si="14"/>
        <v>197304.576</v>
      </c>
      <c r="EM21" s="10" t="s">
        <v>95</v>
      </c>
      <c r="EN21" s="40"/>
      <c r="EO21" s="40"/>
      <c r="EP21" s="40" t="s">
        <v>92</v>
      </c>
      <c r="EQ21" s="40" t="s">
        <v>136</v>
      </c>
      <c r="ER21" s="40" t="s">
        <v>137</v>
      </c>
      <c r="ES21" s="40"/>
      <c r="ET21" s="40"/>
      <c r="EU21" s="40"/>
      <c r="EV21" s="40"/>
      <c r="EW21" s="40"/>
      <c r="EX21" s="10"/>
      <c r="EY21" s="10" t="s">
        <v>261</v>
      </c>
      <c r="EZ21" s="10" t="s">
        <v>262</v>
      </c>
      <c r="FA21" s="46" t="s">
        <v>256</v>
      </c>
    </row>
    <row r="22" spans="1:157" ht="19.5" customHeight="1">
      <c r="A22" s="8" t="s">
        <v>279</v>
      </c>
      <c r="B22" s="40" t="s">
        <v>96</v>
      </c>
      <c r="C22" s="40" t="s">
        <v>97</v>
      </c>
      <c r="D22" s="40" t="s">
        <v>98</v>
      </c>
      <c r="E22" s="40" t="s">
        <v>65</v>
      </c>
      <c r="F22" s="40"/>
      <c r="G22" s="40" t="s">
        <v>68</v>
      </c>
      <c r="H22" s="40">
        <v>58</v>
      </c>
      <c r="I22" s="40">
        <v>710000000</v>
      </c>
      <c r="J22" s="40" t="s">
        <v>94</v>
      </c>
      <c r="K22" s="40" t="s">
        <v>264</v>
      </c>
      <c r="L22" s="40" t="s">
        <v>31</v>
      </c>
      <c r="M22" s="40" t="s">
        <v>147</v>
      </c>
      <c r="N22" s="40" t="s">
        <v>116</v>
      </c>
      <c r="O22" s="40" t="s">
        <v>44</v>
      </c>
      <c r="P22" s="40" t="s">
        <v>121</v>
      </c>
      <c r="Q22" s="40"/>
      <c r="R22" s="40"/>
      <c r="S22" s="40">
        <v>0</v>
      </c>
      <c r="T22" s="40">
        <v>0</v>
      </c>
      <c r="U22" s="40">
        <v>100</v>
      </c>
      <c r="V22" s="40" t="s">
        <v>89</v>
      </c>
      <c r="W22" s="40" t="s">
        <v>76</v>
      </c>
      <c r="X22" s="9">
        <v>38</v>
      </c>
      <c r="Y22" s="9">
        <v>1101.03</v>
      </c>
      <c r="Z22" s="9">
        <f t="shared" si="0"/>
        <v>41839.14</v>
      </c>
      <c r="AA22" s="9">
        <f t="shared" si="1"/>
        <v>46859.836800000005</v>
      </c>
      <c r="AB22" s="9">
        <v>38</v>
      </c>
      <c r="AC22" s="9">
        <v>1101.03</v>
      </c>
      <c r="AD22" s="9">
        <f t="shared" si="2"/>
        <v>41839.14</v>
      </c>
      <c r="AE22" s="9">
        <f t="shared" si="3"/>
        <v>46859.836800000005</v>
      </c>
      <c r="AF22" s="9">
        <v>38</v>
      </c>
      <c r="AG22" s="9">
        <v>1101.03</v>
      </c>
      <c r="AH22" s="9">
        <f t="shared" si="4"/>
        <v>41839.14</v>
      </c>
      <c r="AI22" s="9">
        <f t="shared" si="5"/>
        <v>46859.836800000005</v>
      </c>
      <c r="AJ22" s="9">
        <v>38</v>
      </c>
      <c r="AK22" s="9">
        <v>1101.03</v>
      </c>
      <c r="AL22" s="9">
        <f t="shared" si="6"/>
        <v>41839.14</v>
      </c>
      <c r="AM22" s="9">
        <f t="shared" si="7"/>
        <v>46859.836800000005</v>
      </c>
      <c r="AN22" s="9"/>
      <c r="AO22" s="9"/>
      <c r="AP22" s="9">
        <f t="shared" si="8"/>
        <v>0</v>
      </c>
      <c r="AQ22" s="9">
        <f t="shared" si="9"/>
        <v>0</v>
      </c>
      <c r="AR22" s="9"/>
      <c r="AS22" s="9"/>
      <c r="AT22" s="9">
        <f t="shared" si="10"/>
        <v>0</v>
      </c>
      <c r="AU22" s="9">
        <f t="shared" si="11"/>
        <v>0</v>
      </c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>
        <f t="shared" si="12"/>
        <v>152</v>
      </c>
      <c r="EK22" s="9">
        <f t="shared" si="13"/>
        <v>167356.56</v>
      </c>
      <c r="EL22" s="9">
        <f t="shared" si="14"/>
        <v>187439.34720000002</v>
      </c>
      <c r="EM22" s="10" t="s">
        <v>95</v>
      </c>
      <c r="EN22" s="40"/>
      <c r="EO22" s="40"/>
      <c r="EP22" s="40" t="s">
        <v>92</v>
      </c>
      <c r="EQ22" s="40" t="s">
        <v>136</v>
      </c>
      <c r="ER22" s="40" t="s">
        <v>137</v>
      </c>
      <c r="ES22" s="40"/>
      <c r="ET22" s="40"/>
      <c r="EU22" s="40"/>
      <c r="EV22" s="40"/>
      <c r="EW22" s="40"/>
      <c r="EX22" s="10"/>
      <c r="EY22" s="10" t="s">
        <v>261</v>
      </c>
      <c r="EZ22" s="10" t="s">
        <v>262</v>
      </c>
      <c r="FA22" s="46" t="s">
        <v>256</v>
      </c>
    </row>
    <row r="23" spans="1:157" ht="19.5" customHeight="1">
      <c r="A23" s="8" t="s">
        <v>280</v>
      </c>
      <c r="B23" s="40" t="s">
        <v>96</v>
      </c>
      <c r="C23" s="40" t="s">
        <v>97</v>
      </c>
      <c r="D23" s="40" t="s">
        <v>98</v>
      </c>
      <c r="E23" s="40" t="s">
        <v>65</v>
      </c>
      <c r="F23" s="40"/>
      <c r="G23" s="40" t="s">
        <v>68</v>
      </c>
      <c r="H23" s="40">
        <v>58</v>
      </c>
      <c r="I23" s="40">
        <v>710000000</v>
      </c>
      <c r="J23" s="40" t="s">
        <v>94</v>
      </c>
      <c r="K23" s="40" t="s">
        <v>264</v>
      </c>
      <c r="L23" s="40" t="s">
        <v>31</v>
      </c>
      <c r="M23" s="40">
        <v>396473100</v>
      </c>
      <c r="N23" s="40" t="s">
        <v>110</v>
      </c>
      <c r="O23" s="40" t="s">
        <v>44</v>
      </c>
      <c r="P23" s="40" t="s">
        <v>121</v>
      </c>
      <c r="Q23" s="40"/>
      <c r="R23" s="40"/>
      <c r="S23" s="40">
        <v>0</v>
      </c>
      <c r="T23" s="40">
        <v>0</v>
      </c>
      <c r="U23" s="40">
        <v>100</v>
      </c>
      <c r="V23" s="40" t="s">
        <v>89</v>
      </c>
      <c r="W23" s="40" t="s">
        <v>76</v>
      </c>
      <c r="X23" s="9">
        <v>98</v>
      </c>
      <c r="Y23" s="9">
        <v>2140</v>
      </c>
      <c r="Z23" s="9">
        <f t="shared" si="0"/>
        <v>209720</v>
      </c>
      <c r="AA23" s="9">
        <f t="shared" si="1"/>
        <v>234886.40000000002</v>
      </c>
      <c r="AB23" s="9">
        <v>98</v>
      </c>
      <c r="AC23" s="9">
        <v>2140</v>
      </c>
      <c r="AD23" s="9">
        <f t="shared" si="2"/>
        <v>209720</v>
      </c>
      <c r="AE23" s="9">
        <f t="shared" si="3"/>
        <v>234886.40000000002</v>
      </c>
      <c r="AF23" s="9">
        <v>98</v>
      </c>
      <c r="AG23" s="9">
        <v>2140</v>
      </c>
      <c r="AH23" s="9">
        <f t="shared" si="4"/>
        <v>209720</v>
      </c>
      <c r="AI23" s="9">
        <f t="shared" si="5"/>
        <v>234886.40000000002</v>
      </c>
      <c r="AJ23" s="9">
        <v>98</v>
      </c>
      <c r="AK23" s="9">
        <v>2140</v>
      </c>
      <c r="AL23" s="9">
        <f t="shared" si="6"/>
        <v>209720</v>
      </c>
      <c r="AM23" s="9">
        <f t="shared" si="7"/>
        <v>234886.40000000002</v>
      </c>
      <c r="AN23" s="9"/>
      <c r="AO23" s="9"/>
      <c r="AP23" s="9">
        <f t="shared" si="8"/>
        <v>0</v>
      </c>
      <c r="AQ23" s="9">
        <f t="shared" si="9"/>
        <v>0</v>
      </c>
      <c r="AR23" s="9"/>
      <c r="AS23" s="9"/>
      <c r="AT23" s="9">
        <f t="shared" si="10"/>
        <v>0</v>
      </c>
      <c r="AU23" s="9">
        <f t="shared" si="11"/>
        <v>0</v>
      </c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>
        <f t="shared" si="12"/>
        <v>392</v>
      </c>
      <c r="EK23" s="9">
        <f t="shared" si="13"/>
        <v>838880</v>
      </c>
      <c r="EL23" s="9">
        <f t="shared" si="14"/>
        <v>939545.6000000001</v>
      </c>
      <c r="EM23" s="10" t="s">
        <v>95</v>
      </c>
      <c r="EN23" s="40"/>
      <c r="EO23" s="40"/>
      <c r="EP23" s="40" t="s">
        <v>92</v>
      </c>
      <c r="EQ23" s="40" t="s">
        <v>134</v>
      </c>
      <c r="ER23" s="40" t="s">
        <v>135</v>
      </c>
      <c r="ES23" s="40"/>
      <c r="ET23" s="40"/>
      <c r="EU23" s="40"/>
      <c r="EV23" s="40"/>
      <c r="EW23" s="40"/>
      <c r="EX23" s="10"/>
      <c r="EY23" s="10" t="s">
        <v>261</v>
      </c>
      <c r="EZ23" s="10" t="s">
        <v>262</v>
      </c>
      <c r="FA23" s="46" t="s">
        <v>256</v>
      </c>
    </row>
    <row r="24" spans="1:157" ht="19.5" customHeight="1">
      <c r="A24" s="8" t="s">
        <v>281</v>
      </c>
      <c r="B24" s="40" t="s">
        <v>96</v>
      </c>
      <c r="C24" s="40" t="s">
        <v>97</v>
      </c>
      <c r="D24" s="40" t="s">
        <v>98</v>
      </c>
      <c r="E24" s="40" t="s">
        <v>65</v>
      </c>
      <c r="F24" s="40"/>
      <c r="G24" s="40" t="s">
        <v>68</v>
      </c>
      <c r="H24" s="40">
        <v>58</v>
      </c>
      <c r="I24" s="40">
        <v>710000000</v>
      </c>
      <c r="J24" s="40" t="s">
        <v>94</v>
      </c>
      <c r="K24" s="40" t="s">
        <v>264</v>
      </c>
      <c r="L24" s="40" t="s">
        <v>31</v>
      </c>
      <c r="M24" s="40">
        <v>351010000</v>
      </c>
      <c r="N24" s="40" t="s">
        <v>105</v>
      </c>
      <c r="O24" s="40" t="s">
        <v>44</v>
      </c>
      <c r="P24" s="40" t="s">
        <v>121</v>
      </c>
      <c r="Q24" s="40"/>
      <c r="R24" s="40"/>
      <c r="S24" s="40">
        <v>0</v>
      </c>
      <c r="T24" s="40">
        <v>0</v>
      </c>
      <c r="U24" s="40">
        <v>100</v>
      </c>
      <c r="V24" s="40" t="s">
        <v>89</v>
      </c>
      <c r="W24" s="40" t="s">
        <v>76</v>
      </c>
      <c r="X24" s="9">
        <v>198</v>
      </c>
      <c r="Y24" s="9">
        <v>2140</v>
      </c>
      <c r="Z24" s="9">
        <f t="shared" si="0"/>
        <v>423720</v>
      </c>
      <c r="AA24" s="9">
        <f t="shared" si="1"/>
        <v>474566.4</v>
      </c>
      <c r="AB24" s="9">
        <v>198</v>
      </c>
      <c r="AC24" s="9">
        <v>2140</v>
      </c>
      <c r="AD24" s="9">
        <f t="shared" si="2"/>
        <v>423720</v>
      </c>
      <c r="AE24" s="9">
        <f t="shared" si="3"/>
        <v>474566.4</v>
      </c>
      <c r="AF24" s="9">
        <v>198</v>
      </c>
      <c r="AG24" s="9">
        <v>2140</v>
      </c>
      <c r="AH24" s="9">
        <f t="shared" si="4"/>
        <v>423720</v>
      </c>
      <c r="AI24" s="9">
        <f t="shared" si="5"/>
        <v>474566.4</v>
      </c>
      <c r="AJ24" s="9">
        <v>198</v>
      </c>
      <c r="AK24" s="9">
        <v>2140</v>
      </c>
      <c r="AL24" s="9">
        <f t="shared" si="6"/>
        <v>423720</v>
      </c>
      <c r="AM24" s="9">
        <f t="shared" si="7"/>
        <v>474566.4</v>
      </c>
      <c r="AN24" s="9"/>
      <c r="AO24" s="9"/>
      <c r="AP24" s="9">
        <f t="shared" si="8"/>
        <v>0</v>
      </c>
      <c r="AQ24" s="9">
        <f t="shared" si="9"/>
        <v>0</v>
      </c>
      <c r="AR24" s="9"/>
      <c r="AS24" s="9"/>
      <c r="AT24" s="9">
        <f t="shared" si="10"/>
        <v>0</v>
      </c>
      <c r="AU24" s="9">
        <f t="shared" si="11"/>
        <v>0</v>
      </c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>
        <f t="shared" si="12"/>
        <v>792</v>
      </c>
      <c r="EK24" s="9">
        <f t="shared" si="13"/>
        <v>1694880</v>
      </c>
      <c r="EL24" s="9">
        <f t="shared" si="14"/>
        <v>1898265.6</v>
      </c>
      <c r="EM24" s="10" t="s">
        <v>95</v>
      </c>
      <c r="EN24" s="40"/>
      <c r="EO24" s="40"/>
      <c r="EP24" s="40" t="s">
        <v>92</v>
      </c>
      <c r="EQ24" s="40" t="s">
        <v>134</v>
      </c>
      <c r="ER24" s="40" t="s">
        <v>135</v>
      </c>
      <c r="ES24" s="40"/>
      <c r="ET24" s="40"/>
      <c r="EU24" s="40"/>
      <c r="EV24" s="40"/>
      <c r="EW24" s="40"/>
      <c r="EX24" s="10"/>
      <c r="EY24" s="10" t="s">
        <v>261</v>
      </c>
      <c r="EZ24" s="10" t="s">
        <v>262</v>
      </c>
      <c r="FA24" s="46" t="s">
        <v>256</v>
      </c>
    </row>
    <row r="25" spans="1:157" ht="19.5" customHeight="1">
      <c r="A25" s="8" t="s">
        <v>282</v>
      </c>
      <c r="B25" s="40" t="s">
        <v>96</v>
      </c>
      <c r="C25" s="40" t="s">
        <v>97</v>
      </c>
      <c r="D25" s="40" t="s">
        <v>98</v>
      </c>
      <c r="E25" s="40" t="s">
        <v>65</v>
      </c>
      <c r="F25" s="40"/>
      <c r="G25" s="40" t="s">
        <v>68</v>
      </c>
      <c r="H25" s="40">
        <v>58</v>
      </c>
      <c r="I25" s="40">
        <v>710000000</v>
      </c>
      <c r="J25" s="40" t="s">
        <v>94</v>
      </c>
      <c r="K25" s="40" t="s">
        <v>264</v>
      </c>
      <c r="L25" s="40" t="s">
        <v>31</v>
      </c>
      <c r="M25" s="40" t="s">
        <v>147</v>
      </c>
      <c r="N25" s="40" t="s">
        <v>116</v>
      </c>
      <c r="O25" s="40" t="s">
        <v>44</v>
      </c>
      <c r="P25" s="40" t="s">
        <v>121</v>
      </c>
      <c r="Q25" s="40"/>
      <c r="R25" s="40"/>
      <c r="S25" s="40">
        <v>0</v>
      </c>
      <c r="T25" s="40">
        <v>0</v>
      </c>
      <c r="U25" s="40">
        <v>100</v>
      </c>
      <c r="V25" s="40" t="s">
        <v>89</v>
      </c>
      <c r="W25" s="40" t="s">
        <v>76</v>
      </c>
      <c r="X25" s="9">
        <v>192</v>
      </c>
      <c r="Y25" s="9">
        <v>2140</v>
      </c>
      <c r="Z25" s="9">
        <f t="shared" si="0"/>
        <v>410880</v>
      </c>
      <c r="AA25" s="9">
        <f t="shared" si="1"/>
        <v>460185.60000000003</v>
      </c>
      <c r="AB25" s="9">
        <v>192</v>
      </c>
      <c r="AC25" s="9">
        <v>2140</v>
      </c>
      <c r="AD25" s="9">
        <f t="shared" si="2"/>
        <v>410880</v>
      </c>
      <c r="AE25" s="9">
        <f t="shared" si="3"/>
        <v>460185.60000000003</v>
      </c>
      <c r="AF25" s="9">
        <v>192</v>
      </c>
      <c r="AG25" s="9">
        <v>2140</v>
      </c>
      <c r="AH25" s="9">
        <f t="shared" si="4"/>
        <v>410880</v>
      </c>
      <c r="AI25" s="9">
        <f t="shared" si="5"/>
        <v>460185.60000000003</v>
      </c>
      <c r="AJ25" s="9">
        <v>192</v>
      </c>
      <c r="AK25" s="9">
        <v>2140</v>
      </c>
      <c r="AL25" s="9">
        <f t="shared" si="6"/>
        <v>410880</v>
      </c>
      <c r="AM25" s="9">
        <f t="shared" si="7"/>
        <v>460185.60000000003</v>
      </c>
      <c r="AN25" s="9"/>
      <c r="AO25" s="9"/>
      <c r="AP25" s="9">
        <f t="shared" si="8"/>
        <v>0</v>
      </c>
      <c r="AQ25" s="9">
        <f t="shared" si="9"/>
        <v>0</v>
      </c>
      <c r="AR25" s="9"/>
      <c r="AS25" s="9"/>
      <c r="AT25" s="9">
        <f t="shared" si="10"/>
        <v>0</v>
      </c>
      <c r="AU25" s="9">
        <f t="shared" si="11"/>
        <v>0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>
        <f t="shared" si="12"/>
        <v>768</v>
      </c>
      <c r="EK25" s="9">
        <f t="shared" si="13"/>
        <v>1643520</v>
      </c>
      <c r="EL25" s="9">
        <f t="shared" si="14"/>
        <v>1840742.4000000001</v>
      </c>
      <c r="EM25" s="10" t="s">
        <v>95</v>
      </c>
      <c r="EN25" s="40"/>
      <c r="EO25" s="40"/>
      <c r="EP25" s="40" t="s">
        <v>92</v>
      </c>
      <c r="EQ25" s="40" t="s">
        <v>134</v>
      </c>
      <c r="ER25" s="40" t="s">
        <v>135</v>
      </c>
      <c r="ES25" s="40"/>
      <c r="ET25" s="40"/>
      <c r="EU25" s="40"/>
      <c r="EV25" s="40"/>
      <c r="EW25" s="40"/>
      <c r="EX25" s="10"/>
      <c r="EY25" s="10" t="s">
        <v>261</v>
      </c>
      <c r="EZ25" s="10" t="s">
        <v>262</v>
      </c>
      <c r="FA25" s="46" t="s">
        <v>256</v>
      </c>
    </row>
    <row r="26" spans="1:157" ht="19.5" customHeight="1">
      <c r="A26" s="8" t="s">
        <v>283</v>
      </c>
      <c r="B26" s="40" t="s">
        <v>96</v>
      </c>
      <c r="C26" s="40" t="s">
        <v>97</v>
      </c>
      <c r="D26" s="40" t="s">
        <v>98</v>
      </c>
      <c r="E26" s="40" t="s">
        <v>65</v>
      </c>
      <c r="F26" s="40"/>
      <c r="G26" s="40" t="s">
        <v>68</v>
      </c>
      <c r="H26" s="40">
        <v>58</v>
      </c>
      <c r="I26" s="40">
        <v>710000000</v>
      </c>
      <c r="J26" s="40" t="s">
        <v>94</v>
      </c>
      <c r="K26" s="40" t="s">
        <v>264</v>
      </c>
      <c r="L26" s="40" t="s">
        <v>31</v>
      </c>
      <c r="M26" s="40">
        <v>396473100</v>
      </c>
      <c r="N26" s="40" t="s">
        <v>110</v>
      </c>
      <c r="O26" s="40" t="s">
        <v>44</v>
      </c>
      <c r="P26" s="40" t="s">
        <v>121</v>
      </c>
      <c r="Q26" s="40"/>
      <c r="R26" s="40"/>
      <c r="S26" s="40">
        <v>0</v>
      </c>
      <c r="T26" s="40">
        <v>0</v>
      </c>
      <c r="U26" s="40">
        <v>100</v>
      </c>
      <c r="V26" s="40" t="s">
        <v>89</v>
      </c>
      <c r="W26" s="40" t="s">
        <v>76</v>
      </c>
      <c r="X26" s="9">
        <v>98</v>
      </c>
      <c r="Y26" s="9">
        <v>2086.5</v>
      </c>
      <c r="Z26" s="9">
        <f t="shared" si="0"/>
        <v>204477</v>
      </c>
      <c r="AA26" s="9">
        <f t="shared" si="1"/>
        <v>229014.24000000002</v>
      </c>
      <c r="AB26" s="9">
        <v>98</v>
      </c>
      <c r="AC26" s="9">
        <v>2086.5</v>
      </c>
      <c r="AD26" s="9">
        <f t="shared" si="2"/>
        <v>204477</v>
      </c>
      <c r="AE26" s="9">
        <f t="shared" si="3"/>
        <v>229014.24000000002</v>
      </c>
      <c r="AF26" s="9">
        <v>98</v>
      </c>
      <c r="AG26" s="9">
        <v>2086.5</v>
      </c>
      <c r="AH26" s="9">
        <f t="shared" si="4"/>
        <v>204477</v>
      </c>
      <c r="AI26" s="9">
        <f t="shared" si="5"/>
        <v>229014.24000000002</v>
      </c>
      <c r="AJ26" s="9">
        <v>98</v>
      </c>
      <c r="AK26" s="9">
        <v>2086.5</v>
      </c>
      <c r="AL26" s="9">
        <f t="shared" si="6"/>
        <v>204477</v>
      </c>
      <c r="AM26" s="9">
        <f t="shared" si="7"/>
        <v>229014.24000000002</v>
      </c>
      <c r="AN26" s="9"/>
      <c r="AO26" s="9"/>
      <c r="AP26" s="9">
        <f t="shared" si="8"/>
        <v>0</v>
      </c>
      <c r="AQ26" s="9">
        <f t="shared" si="9"/>
        <v>0</v>
      </c>
      <c r="AR26" s="9"/>
      <c r="AS26" s="9"/>
      <c r="AT26" s="9">
        <f t="shared" si="10"/>
        <v>0</v>
      </c>
      <c r="AU26" s="9">
        <f t="shared" si="11"/>
        <v>0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>
        <f t="shared" si="12"/>
        <v>392</v>
      </c>
      <c r="EK26" s="9">
        <f t="shared" si="13"/>
        <v>817908</v>
      </c>
      <c r="EL26" s="9">
        <f t="shared" si="14"/>
        <v>916056.9600000001</v>
      </c>
      <c r="EM26" s="10" t="s">
        <v>95</v>
      </c>
      <c r="EN26" s="40"/>
      <c r="EO26" s="40"/>
      <c r="EP26" s="40" t="s">
        <v>92</v>
      </c>
      <c r="EQ26" s="40" t="s">
        <v>133</v>
      </c>
      <c r="ER26" s="40" t="s">
        <v>133</v>
      </c>
      <c r="ES26" s="40"/>
      <c r="ET26" s="40"/>
      <c r="EU26" s="40"/>
      <c r="EV26" s="40"/>
      <c r="EW26" s="40"/>
      <c r="EX26" s="10"/>
      <c r="EY26" s="10" t="s">
        <v>261</v>
      </c>
      <c r="EZ26" s="10" t="s">
        <v>262</v>
      </c>
      <c r="FA26" s="46" t="s">
        <v>256</v>
      </c>
    </row>
    <row r="27" spans="1:157" ht="19.5" customHeight="1">
      <c r="A27" s="8" t="s">
        <v>284</v>
      </c>
      <c r="B27" s="40" t="s">
        <v>96</v>
      </c>
      <c r="C27" s="40" t="s">
        <v>97</v>
      </c>
      <c r="D27" s="40" t="s">
        <v>98</v>
      </c>
      <c r="E27" s="40" t="s">
        <v>65</v>
      </c>
      <c r="F27" s="40"/>
      <c r="G27" s="40" t="s">
        <v>68</v>
      </c>
      <c r="H27" s="40">
        <v>58</v>
      </c>
      <c r="I27" s="40">
        <v>710000000</v>
      </c>
      <c r="J27" s="40" t="s">
        <v>94</v>
      </c>
      <c r="K27" s="40" t="s">
        <v>264</v>
      </c>
      <c r="L27" s="40" t="s">
        <v>31</v>
      </c>
      <c r="M27" s="40">
        <v>351010000</v>
      </c>
      <c r="N27" s="40" t="s">
        <v>105</v>
      </c>
      <c r="O27" s="40" t="s">
        <v>44</v>
      </c>
      <c r="P27" s="40" t="s">
        <v>121</v>
      </c>
      <c r="Q27" s="40"/>
      <c r="R27" s="40"/>
      <c r="S27" s="40">
        <v>0</v>
      </c>
      <c r="T27" s="40">
        <v>0</v>
      </c>
      <c r="U27" s="40">
        <v>100</v>
      </c>
      <c r="V27" s="40" t="s">
        <v>89</v>
      </c>
      <c r="W27" s="40" t="s">
        <v>76</v>
      </c>
      <c r="X27" s="9">
        <v>198</v>
      </c>
      <c r="Y27" s="9">
        <v>2086.5</v>
      </c>
      <c r="Z27" s="9">
        <f t="shared" si="0"/>
        <v>413127</v>
      </c>
      <c r="AA27" s="9">
        <f t="shared" si="1"/>
        <v>462702.24000000005</v>
      </c>
      <c r="AB27" s="9">
        <v>198</v>
      </c>
      <c r="AC27" s="9">
        <v>2086.5</v>
      </c>
      <c r="AD27" s="9">
        <f t="shared" si="2"/>
        <v>413127</v>
      </c>
      <c r="AE27" s="9">
        <f t="shared" si="3"/>
        <v>462702.24000000005</v>
      </c>
      <c r="AF27" s="9">
        <v>198</v>
      </c>
      <c r="AG27" s="9">
        <v>2086.5</v>
      </c>
      <c r="AH27" s="9">
        <f t="shared" si="4"/>
        <v>413127</v>
      </c>
      <c r="AI27" s="9">
        <f t="shared" si="5"/>
        <v>462702.24000000005</v>
      </c>
      <c r="AJ27" s="9">
        <v>198</v>
      </c>
      <c r="AK27" s="9">
        <v>2086.5</v>
      </c>
      <c r="AL27" s="9">
        <f t="shared" si="6"/>
        <v>413127</v>
      </c>
      <c r="AM27" s="9">
        <f t="shared" si="7"/>
        <v>462702.24000000005</v>
      </c>
      <c r="AN27" s="9"/>
      <c r="AO27" s="9"/>
      <c r="AP27" s="9">
        <f t="shared" si="8"/>
        <v>0</v>
      </c>
      <c r="AQ27" s="9">
        <f t="shared" si="9"/>
        <v>0</v>
      </c>
      <c r="AR27" s="9"/>
      <c r="AS27" s="9"/>
      <c r="AT27" s="9">
        <f t="shared" si="10"/>
        <v>0</v>
      </c>
      <c r="AU27" s="9">
        <f t="shared" si="11"/>
        <v>0</v>
      </c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>
        <f t="shared" si="12"/>
        <v>792</v>
      </c>
      <c r="EK27" s="9">
        <f t="shared" si="13"/>
        <v>1652508</v>
      </c>
      <c r="EL27" s="9">
        <f t="shared" si="14"/>
        <v>1850808.9600000002</v>
      </c>
      <c r="EM27" s="10" t="s">
        <v>95</v>
      </c>
      <c r="EN27" s="40"/>
      <c r="EO27" s="40"/>
      <c r="EP27" s="40" t="s">
        <v>92</v>
      </c>
      <c r="EQ27" s="40" t="s">
        <v>133</v>
      </c>
      <c r="ER27" s="40" t="s">
        <v>133</v>
      </c>
      <c r="ES27" s="40"/>
      <c r="ET27" s="40"/>
      <c r="EU27" s="40"/>
      <c r="EV27" s="40"/>
      <c r="EW27" s="40"/>
      <c r="EX27" s="10"/>
      <c r="EY27" s="10" t="s">
        <v>261</v>
      </c>
      <c r="EZ27" s="10" t="s">
        <v>262</v>
      </c>
      <c r="FA27" s="46" t="s">
        <v>256</v>
      </c>
    </row>
    <row r="28" spans="1:157" ht="19.5" customHeight="1">
      <c r="A28" s="8" t="s">
        <v>285</v>
      </c>
      <c r="B28" s="40" t="s">
        <v>96</v>
      </c>
      <c r="C28" s="40" t="s">
        <v>97</v>
      </c>
      <c r="D28" s="40" t="s">
        <v>98</v>
      </c>
      <c r="E28" s="40" t="s">
        <v>65</v>
      </c>
      <c r="F28" s="40"/>
      <c r="G28" s="40" t="s">
        <v>68</v>
      </c>
      <c r="H28" s="40">
        <v>58</v>
      </c>
      <c r="I28" s="40">
        <v>710000000</v>
      </c>
      <c r="J28" s="40" t="s">
        <v>94</v>
      </c>
      <c r="K28" s="40" t="s">
        <v>264</v>
      </c>
      <c r="L28" s="40" t="s">
        <v>31</v>
      </c>
      <c r="M28" s="40" t="s">
        <v>147</v>
      </c>
      <c r="N28" s="40" t="s">
        <v>116</v>
      </c>
      <c r="O28" s="40" t="s">
        <v>44</v>
      </c>
      <c r="P28" s="40" t="s">
        <v>121</v>
      </c>
      <c r="Q28" s="40"/>
      <c r="R28" s="40"/>
      <c r="S28" s="40">
        <v>0</v>
      </c>
      <c r="T28" s="40">
        <v>0</v>
      </c>
      <c r="U28" s="40">
        <v>100</v>
      </c>
      <c r="V28" s="40" t="s">
        <v>89</v>
      </c>
      <c r="W28" s="40" t="s">
        <v>76</v>
      </c>
      <c r="X28" s="9">
        <v>192</v>
      </c>
      <c r="Y28" s="9">
        <v>2086.5</v>
      </c>
      <c r="Z28" s="9">
        <f t="shared" si="0"/>
        <v>400608</v>
      </c>
      <c r="AA28" s="9">
        <f t="shared" si="1"/>
        <v>448680.96</v>
      </c>
      <c r="AB28" s="9">
        <v>192</v>
      </c>
      <c r="AC28" s="9">
        <v>2086.5</v>
      </c>
      <c r="AD28" s="9">
        <f t="shared" si="2"/>
        <v>400608</v>
      </c>
      <c r="AE28" s="9">
        <f t="shared" si="3"/>
        <v>448680.96</v>
      </c>
      <c r="AF28" s="9">
        <v>192</v>
      </c>
      <c r="AG28" s="9">
        <v>2086.5</v>
      </c>
      <c r="AH28" s="9">
        <f t="shared" si="4"/>
        <v>400608</v>
      </c>
      <c r="AI28" s="9">
        <f t="shared" si="5"/>
        <v>448680.96</v>
      </c>
      <c r="AJ28" s="9">
        <v>192</v>
      </c>
      <c r="AK28" s="9">
        <v>2086.5</v>
      </c>
      <c r="AL28" s="9">
        <f t="shared" si="6"/>
        <v>400608</v>
      </c>
      <c r="AM28" s="9">
        <f t="shared" si="7"/>
        <v>448680.96</v>
      </c>
      <c r="AN28" s="9"/>
      <c r="AO28" s="9"/>
      <c r="AP28" s="9">
        <f t="shared" si="8"/>
        <v>0</v>
      </c>
      <c r="AQ28" s="9">
        <f t="shared" si="9"/>
        <v>0</v>
      </c>
      <c r="AR28" s="9"/>
      <c r="AS28" s="9"/>
      <c r="AT28" s="9">
        <f t="shared" si="10"/>
        <v>0</v>
      </c>
      <c r="AU28" s="9">
        <f t="shared" si="11"/>
        <v>0</v>
      </c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>
        <f t="shared" si="12"/>
        <v>768</v>
      </c>
      <c r="EK28" s="9">
        <f t="shared" si="13"/>
        <v>1602432</v>
      </c>
      <c r="EL28" s="9">
        <f t="shared" si="14"/>
        <v>1794723.84</v>
      </c>
      <c r="EM28" s="10" t="s">
        <v>95</v>
      </c>
      <c r="EN28" s="40"/>
      <c r="EO28" s="40"/>
      <c r="EP28" s="40" t="s">
        <v>92</v>
      </c>
      <c r="EQ28" s="40" t="s">
        <v>133</v>
      </c>
      <c r="ER28" s="40" t="s">
        <v>133</v>
      </c>
      <c r="ES28" s="40"/>
      <c r="ET28" s="40"/>
      <c r="EU28" s="40"/>
      <c r="EV28" s="40"/>
      <c r="EW28" s="40"/>
      <c r="EX28" s="10"/>
      <c r="EY28" s="10" t="s">
        <v>261</v>
      </c>
      <c r="EZ28" s="10" t="s">
        <v>262</v>
      </c>
      <c r="FA28" s="46" t="s">
        <v>256</v>
      </c>
    </row>
    <row r="29" spans="1:157" ht="19.5" customHeight="1">
      <c r="A29" s="8" t="s">
        <v>286</v>
      </c>
      <c r="B29" s="40" t="s">
        <v>96</v>
      </c>
      <c r="C29" s="40" t="s">
        <v>97</v>
      </c>
      <c r="D29" s="40" t="s">
        <v>98</v>
      </c>
      <c r="E29" s="40" t="s">
        <v>65</v>
      </c>
      <c r="F29" s="40"/>
      <c r="G29" s="40" t="s">
        <v>68</v>
      </c>
      <c r="H29" s="40">
        <v>58</v>
      </c>
      <c r="I29" s="40">
        <v>710000000</v>
      </c>
      <c r="J29" s="40" t="s">
        <v>94</v>
      </c>
      <c r="K29" s="40" t="s">
        <v>264</v>
      </c>
      <c r="L29" s="40" t="s">
        <v>31</v>
      </c>
      <c r="M29" s="40">
        <v>396473100</v>
      </c>
      <c r="N29" s="40" t="s">
        <v>110</v>
      </c>
      <c r="O29" s="40" t="s">
        <v>44</v>
      </c>
      <c r="P29" s="40" t="s">
        <v>121</v>
      </c>
      <c r="Q29" s="40"/>
      <c r="R29" s="40"/>
      <c r="S29" s="40">
        <v>0</v>
      </c>
      <c r="T29" s="40">
        <v>0</v>
      </c>
      <c r="U29" s="40">
        <v>100</v>
      </c>
      <c r="V29" s="40" t="s">
        <v>89</v>
      </c>
      <c r="W29" s="40" t="s">
        <v>76</v>
      </c>
      <c r="X29" s="9">
        <v>20</v>
      </c>
      <c r="Y29" s="9">
        <v>615.25</v>
      </c>
      <c r="Z29" s="9">
        <f t="shared" si="0"/>
        <v>12305</v>
      </c>
      <c r="AA29" s="9">
        <f t="shared" si="1"/>
        <v>13781.600000000002</v>
      </c>
      <c r="AB29" s="9">
        <v>20</v>
      </c>
      <c r="AC29" s="9">
        <v>615.25</v>
      </c>
      <c r="AD29" s="9">
        <f t="shared" si="2"/>
        <v>12305</v>
      </c>
      <c r="AE29" s="9">
        <f t="shared" si="3"/>
        <v>13781.600000000002</v>
      </c>
      <c r="AF29" s="9">
        <v>20</v>
      </c>
      <c r="AG29" s="9">
        <v>615.25</v>
      </c>
      <c r="AH29" s="9">
        <f t="shared" si="4"/>
        <v>12305</v>
      </c>
      <c r="AI29" s="9">
        <f t="shared" si="5"/>
        <v>13781.600000000002</v>
      </c>
      <c r="AJ29" s="9">
        <v>20</v>
      </c>
      <c r="AK29" s="9">
        <v>615.25</v>
      </c>
      <c r="AL29" s="9">
        <f t="shared" si="6"/>
        <v>12305</v>
      </c>
      <c r="AM29" s="9">
        <f t="shared" si="7"/>
        <v>13781.600000000002</v>
      </c>
      <c r="AN29" s="9"/>
      <c r="AO29" s="9"/>
      <c r="AP29" s="9">
        <f t="shared" si="8"/>
        <v>0</v>
      </c>
      <c r="AQ29" s="9">
        <f t="shared" si="9"/>
        <v>0</v>
      </c>
      <c r="AR29" s="9"/>
      <c r="AS29" s="9"/>
      <c r="AT29" s="9">
        <f t="shared" si="10"/>
        <v>0</v>
      </c>
      <c r="AU29" s="9">
        <f t="shared" si="11"/>
        <v>0</v>
      </c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>
        <f t="shared" si="12"/>
        <v>80</v>
      </c>
      <c r="EK29" s="9">
        <f t="shared" si="13"/>
        <v>49220</v>
      </c>
      <c r="EL29" s="9">
        <f t="shared" si="14"/>
        <v>55126.40000000001</v>
      </c>
      <c r="EM29" s="10" t="s">
        <v>95</v>
      </c>
      <c r="EN29" s="40"/>
      <c r="EO29" s="40"/>
      <c r="EP29" s="40" t="s">
        <v>92</v>
      </c>
      <c r="EQ29" s="40" t="s">
        <v>131</v>
      </c>
      <c r="ER29" s="40" t="s">
        <v>132</v>
      </c>
      <c r="ES29" s="40"/>
      <c r="ET29" s="40"/>
      <c r="EU29" s="40"/>
      <c r="EV29" s="40"/>
      <c r="EW29" s="40"/>
      <c r="EX29" s="10"/>
      <c r="EY29" s="10" t="s">
        <v>261</v>
      </c>
      <c r="EZ29" s="10" t="s">
        <v>262</v>
      </c>
      <c r="FA29" s="46" t="s">
        <v>256</v>
      </c>
    </row>
    <row r="30" spans="1:157" ht="19.5" customHeight="1">
      <c r="A30" s="8" t="s">
        <v>287</v>
      </c>
      <c r="B30" s="40" t="s">
        <v>96</v>
      </c>
      <c r="C30" s="40" t="s">
        <v>97</v>
      </c>
      <c r="D30" s="40" t="s">
        <v>98</v>
      </c>
      <c r="E30" s="40" t="s">
        <v>65</v>
      </c>
      <c r="F30" s="40"/>
      <c r="G30" s="40" t="s">
        <v>68</v>
      </c>
      <c r="H30" s="40">
        <v>58</v>
      </c>
      <c r="I30" s="40">
        <v>710000000</v>
      </c>
      <c r="J30" s="40" t="s">
        <v>94</v>
      </c>
      <c r="K30" s="40" t="s">
        <v>264</v>
      </c>
      <c r="L30" s="40" t="s">
        <v>31</v>
      </c>
      <c r="M30" s="40">
        <v>351010000</v>
      </c>
      <c r="N30" s="40" t="s">
        <v>105</v>
      </c>
      <c r="O30" s="40" t="s">
        <v>44</v>
      </c>
      <c r="P30" s="40" t="s">
        <v>121</v>
      </c>
      <c r="Q30" s="40"/>
      <c r="R30" s="40"/>
      <c r="S30" s="40">
        <v>0</v>
      </c>
      <c r="T30" s="40">
        <v>0</v>
      </c>
      <c r="U30" s="40">
        <v>100</v>
      </c>
      <c r="V30" s="40" t="s">
        <v>89</v>
      </c>
      <c r="W30" s="40" t="s">
        <v>76</v>
      </c>
      <c r="X30" s="9">
        <v>40</v>
      </c>
      <c r="Y30" s="9">
        <v>615.25</v>
      </c>
      <c r="Z30" s="9">
        <f t="shared" si="0"/>
        <v>24610</v>
      </c>
      <c r="AA30" s="9">
        <f t="shared" si="1"/>
        <v>27563.200000000004</v>
      </c>
      <c r="AB30" s="9">
        <v>40</v>
      </c>
      <c r="AC30" s="9">
        <v>615.25</v>
      </c>
      <c r="AD30" s="9">
        <f t="shared" si="2"/>
        <v>24610</v>
      </c>
      <c r="AE30" s="9">
        <f t="shared" si="3"/>
        <v>27563.200000000004</v>
      </c>
      <c r="AF30" s="9">
        <v>40</v>
      </c>
      <c r="AG30" s="9">
        <v>615.25</v>
      </c>
      <c r="AH30" s="9">
        <f t="shared" si="4"/>
        <v>24610</v>
      </c>
      <c r="AI30" s="9">
        <f t="shared" si="5"/>
        <v>27563.200000000004</v>
      </c>
      <c r="AJ30" s="9">
        <v>40</v>
      </c>
      <c r="AK30" s="9">
        <v>615.25</v>
      </c>
      <c r="AL30" s="9">
        <f t="shared" si="6"/>
        <v>24610</v>
      </c>
      <c r="AM30" s="9">
        <f t="shared" si="7"/>
        <v>27563.200000000004</v>
      </c>
      <c r="AN30" s="9"/>
      <c r="AO30" s="9"/>
      <c r="AP30" s="9">
        <f t="shared" si="8"/>
        <v>0</v>
      </c>
      <c r="AQ30" s="9">
        <f t="shared" si="9"/>
        <v>0</v>
      </c>
      <c r="AR30" s="9"/>
      <c r="AS30" s="9"/>
      <c r="AT30" s="9">
        <f t="shared" si="10"/>
        <v>0</v>
      </c>
      <c r="AU30" s="9">
        <f t="shared" si="11"/>
        <v>0</v>
      </c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>
        <f t="shared" si="12"/>
        <v>160</v>
      </c>
      <c r="EK30" s="9">
        <f t="shared" si="13"/>
        <v>98440</v>
      </c>
      <c r="EL30" s="9">
        <f t="shared" si="14"/>
        <v>110252.80000000002</v>
      </c>
      <c r="EM30" s="10" t="s">
        <v>95</v>
      </c>
      <c r="EN30" s="40"/>
      <c r="EO30" s="40"/>
      <c r="EP30" s="40" t="s">
        <v>92</v>
      </c>
      <c r="EQ30" s="40" t="s">
        <v>131</v>
      </c>
      <c r="ER30" s="40" t="s">
        <v>132</v>
      </c>
      <c r="ES30" s="40"/>
      <c r="ET30" s="40"/>
      <c r="EU30" s="40"/>
      <c r="EV30" s="40"/>
      <c r="EW30" s="40"/>
      <c r="EX30" s="10"/>
      <c r="EY30" s="10" t="s">
        <v>261</v>
      </c>
      <c r="EZ30" s="10" t="s">
        <v>262</v>
      </c>
      <c r="FA30" s="46" t="s">
        <v>256</v>
      </c>
    </row>
    <row r="31" spans="1:157" ht="19.5" customHeight="1">
      <c r="A31" s="8" t="s">
        <v>288</v>
      </c>
      <c r="B31" s="40" t="s">
        <v>96</v>
      </c>
      <c r="C31" s="40" t="s">
        <v>97</v>
      </c>
      <c r="D31" s="40" t="s">
        <v>98</v>
      </c>
      <c r="E31" s="40" t="s">
        <v>65</v>
      </c>
      <c r="F31" s="40"/>
      <c r="G31" s="40" t="s">
        <v>68</v>
      </c>
      <c r="H31" s="40">
        <v>58</v>
      </c>
      <c r="I31" s="40">
        <v>710000000</v>
      </c>
      <c r="J31" s="40" t="s">
        <v>94</v>
      </c>
      <c r="K31" s="40" t="s">
        <v>264</v>
      </c>
      <c r="L31" s="40" t="s">
        <v>31</v>
      </c>
      <c r="M31" s="40" t="s">
        <v>147</v>
      </c>
      <c r="N31" s="40" t="s">
        <v>116</v>
      </c>
      <c r="O31" s="40" t="s">
        <v>44</v>
      </c>
      <c r="P31" s="40" t="s">
        <v>121</v>
      </c>
      <c r="Q31" s="40"/>
      <c r="R31" s="40"/>
      <c r="S31" s="40">
        <v>0</v>
      </c>
      <c r="T31" s="40">
        <v>0</v>
      </c>
      <c r="U31" s="40">
        <v>100</v>
      </c>
      <c r="V31" s="40" t="s">
        <v>89</v>
      </c>
      <c r="W31" s="40" t="s">
        <v>76</v>
      </c>
      <c r="X31" s="9">
        <v>38</v>
      </c>
      <c r="Y31" s="9">
        <v>615.25</v>
      </c>
      <c r="Z31" s="9">
        <f t="shared" si="0"/>
        <v>23379.5</v>
      </c>
      <c r="AA31" s="9">
        <f t="shared" si="1"/>
        <v>26185.04</v>
      </c>
      <c r="AB31" s="9">
        <v>38</v>
      </c>
      <c r="AC31" s="9">
        <v>615.25</v>
      </c>
      <c r="AD31" s="9">
        <f t="shared" si="2"/>
        <v>23379.5</v>
      </c>
      <c r="AE31" s="9">
        <f t="shared" si="3"/>
        <v>26185.04</v>
      </c>
      <c r="AF31" s="9">
        <v>38</v>
      </c>
      <c r="AG31" s="9">
        <v>615.25</v>
      </c>
      <c r="AH31" s="9">
        <f t="shared" si="4"/>
        <v>23379.5</v>
      </c>
      <c r="AI31" s="9">
        <f t="shared" si="5"/>
        <v>26185.04</v>
      </c>
      <c r="AJ31" s="9">
        <v>38</v>
      </c>
      <c r="AK31" s="9">
        <v>615.25</v>
      </c>
      <c r="AL31" s="9">
        <f t="shared" si="6"/>
        <v>23379.5</v>
      </c>
      <c r="AM31" s="9">
        <f t="shared" si="7"/>
        <v>26185.04</v>
      </c>
      <c r="AN31" s="9"/>
      <c r="AO31" s="9"/>
      <c r="AP31" s="9">
        <f t="shared" si="8"/>
        <v>0</v>
      </c>
      <c r="AQ31" s="9">
        <f t="shared" si="9"/>
        <v>0</v>
      </c>
      <c r="AR31" s="9"/>
      <c r="AS31" s="9"/>
      <c r="AT31" s="9">
        <f t="shared" si="10"/>
        <v>0</v>
      </c>
      <c r="AU31" s="9">
        <f t="shared" si="11"/>
        <v>0</v>
      </c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>
        <f t="shared" si="12"/>
        <v>152</v>
      </c>
      <c r="EK31" s="9">
        <f t="shared" si="13"/>
        <v>93518</v>
      </c>
      <c r="EL31" s="9">
        <f t="shared" si="14"/>
        <v>104740.16</v>
      </c>
      <c r="EM31" s="10" t="s">
        <v>95</v>
      </c>
      <c r="EN31" s="40"/>
      <c r="EO31" s="40"/>
      <c r="EP31" s="40" t="s">
        <v>92</v>
      </c>
      <c r="EQ31" s="40" t="s">
        <v>131</v>
      </c>
      <c r="ER31" s="40" t="s">
        <v>132</v>
      </c>
      <c r="ES31" s="40"/>
      <c r="ET31" s="40"/>
      <c r="EU31" s="40"/>
      <c r="EV31" s="40"/>
      <c r="EW31" s="40"/>
      <c r="EX31" s="10"/>
      <c r="EY31" s="10" t="s">
        <v>261</v>
      </c>
      <c r="EZ31" s="10" t="s">
        <v>262</v>
      </c>
      <c r="FA31" s="46" t="s">
        <v>256</v>
      </c>
    </row>
    <row r="32" spans="1:157" ht="19.5" customHeight="1">
      <c r="A32" s="8" t="s">
        <v>289</v>
      </c>
      <c r="B32" s="40" t="s">
        <v>96</v>
      </c>
      <c r="C32" s="40" t="s">
        <v>97</v>
      </c>
      <c r="D32" s="40" t="s">
        <v>98</v>
      </c>
      <c r="E32" s="40" t="s">
        <v>65</v>
      </c>
      <c r="F32" s="40"/>
      <c r="G32" s="40" t="s">
        <v>68</v>
      </c>
      <c r="H32" s="40">
        <v>58</v>
      </c>
      <c r="I32" s="40">
        <v>710000000</v>
      </c>
      <c r="J32" s="40" t="s">
        <v>94</v>
      </c>
      <c r="K32" s="40" t="s">
        <v>264</v>
      </c>
      <c r="L32" s="40" t="s">
        <v>31</v>
      </c>
      <c r="M32" s="40">
        <v>511610000</v>
      </c>
      <c r="N32" s="40" t="s">
        <v>113</v>
      </c>
      <c r="O32" s="40" t="s">
        <v>44</v>
      </c>
      <c r="P32" s="40" t="s">
        <v>121</v>
      </c>
      <c r="Q32" s="40"/>
      <c r="R32" s="40"/>
      <c r="S32" s="40">
        <v>0</v>
      </c>
      <c r="T32" s="40">
        <v>0</v>
      </c>
      <c r="U32" s="40">
        <v>100</v>
      </c>
      <c r="V32" s="40" t="s">
        <v>89</v>
      </c>
      <c r="W32" s="40" t="s">
        <v>76</v>
      </c>
      <c r="X32" s="9">
        <v>300</v>
      </c>
      <c r="Y32" s="9">
        <v>341.33</v>
      </c>
      <c r="Z32" s="9">
        <f t="shared" si="0"/>
        <v>102399</v>
      </c>
      <c r="AA32" s="9">
        <f t="shared" si="1"/>
        <v>114686.88</v>
      </c>
      <c r="AB32" s="9">
        <v>300</v>
      </c>
      <c r="AC32" s="9">
        <v>341.33</v>
      </c>
      <c r="AD32" s="9">
        <f t="shared" si="2"/>
        <v>102399</v>
      </c>
      <c r="AE32" s="9">
        <f t="shared" si="3"/>
        <v>114686.88</v>
      </c>
      <c r="AF32" s="9">
        <v>300</v>
      </c>
      <c r="AG32" s="9">
        <v>341.33</v>
      </c>
      <c r="AH32" s="9">
        <f t="shared" si="4"/>
        <v>102399</v>
      </c>
      <c r="AI32" s="9">
        <f t="shared" si="5"/>
        <v>114686.88</v>
      </c>
      <c r="AJ32" s="9">
        <v>300</v>
      </c>
      <c r="AK32" s="9">
        <v>341.33</v>
      </c>
      <c r="AL32" s="9">
        <f t="shared" si="6"/>
        <v>102399</v>
      </c>
      <c r="AM32" s="9">
        <f t="shared" si="7"/>
        <v>114686.88</v>
      </c>
      <c r="AN32" s="9"/>
      <c r="AO32" s="9"/>
      <c r="AP32" s="9">
        <f t="shared" si="8"/>
        <v>0</v>
      </c>
      <c r="AQ32" s="9">
        <f t="shared" si="9"/>
        <v>0</v>
      </c>
      <c r="AR32" s="9"/>
      <c r="AS32" s="9"/>
      <c r="AT32" s="9">
        <f t="shared" si="10"/>
        <v>0</v>
      </c>
      <c r="AU32" s="9">
        <f t="shared" si="11"/>
        <v>0</v>
      </c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>
        <f t="shared" si="12"/>
        <v>1200</v>
      </c>
      <c r="EK32" s="9">
        <v>0</v>
      </c>
      <c r="EL32" s="9">
        <v>0</v>
      </c>
      <c r="EM32" s="10" t="s">
        <v>95</v>
      </c>
      <c r="EN32" s="40"/>
      <c r="EO32" s="40"/>
      <c r="EP32" s="40" t="s">
        <v>92</v>
      </c>
      <c r="EQ32" s="40" t="s">
        <v>129</v>
      </c>
      <c r="ER32" s="40" t="s">
        <v>130</v>
      </c>
      <c r="ES32" s="40"/>
      <c r="ET32" s="40"/>
      <c r="EU32" s="40"/>
      <c r="EV32" s="40"/>
      <c r="EW32" s="40"/>
      <c r="EX32" s="10"/>
      <c r="EY32" s="10" t="s">
        <v>261</v>
      </c>
      <c r="EZ32" s="10" t="s">
        <v>262</v>
      </c>
      <c r="FA32" s="46" t="s">
        <v>256</v>
      </c>
    </row>
    <row r="33" spans="1:157" ht="19.5" customHeight="1">
      <c r="A33" s="8" t="s">
        <v>734</v>
      </c>
      <c r="B33" s="40" t="s">
        <v>96</v>
      </c>
      <c r="C33" s="40" t="s">
        <v>97</v>
      </c>
      <c r="D33" s="40" t="s">
        <v>98</v>
      </c>
      <c r="E33" s="40" t="s">
        <v>65</v>
      </c>
      <c r="F33" s="40"/>
      <c r="G33" s="40" t="s">
        <v>68</v>
      </c>
      <c r="H33" s="40">
        <v>58</v>
      </c>
      <c r="I33" s="40">
        <v>710000000</v>
      </c>
      <c r="J33" s="40" t="s">
        <v>94</v>
      </c>
      <c r="K33" s="40" t="s">
        <v>264</v>
      </c>
      <c r="L33" s="40" t="s">
        <v>31</v>
      </c>
      <c r="M33" s="40">
        <v>511610000</v>
      </c>
      <c r="N33" s="40" t="s">
        <v>113</v>
      </c>
      <c r="O33" s="40" t="s">
        <v>44</v>
      </c>
      <c r="P33" s="40" t="s">
        <v>121</v>
      </c>
      <c r="Q33" s="40"/>
      <c r="R33" s="40"/>
      <c r="S33" s="40">
        <v>0</v>
      </c>
      <c r="T33" s="40">
        <v>0</v>
      </c>
      <c r="U33" s="40">
        <v>100</v>
      </c>
      <c r="V33" s="40" t="s">
        <v>89</v>
      </c>
      <c r="W33" s="40" t="s">
        <v>76</v>
      </c>
      <c r="X33" s="9">
        <v>300</v>
      </c>
      <c r="Y33" s="9">
        <v>341.33</v>
      </c>
      <c r="Z33" s="9">
        <f>X33*Y33</f>
        <v>102399</v>
      </c>
      <c r="AA33" s="9">
        <f>IF(W33="С НДС",Z33*1.12,Z33)</f>
        <v>114686.88</v>
      </c>
      <c r="AB33" s="9">
        <v>300</v>
      </c>
      <c r="AC33" s="9">
        <v>341.33</v>
      </c>
      <c r="AD33" s="9">
        <f>AB33*AC33</f>
        <v>102399</v>
      </c>
      <c r="AE33" s="9">
        <f>IF(W33="С НДС",AD33*1.12,AD33)</f>
        <v>114686.88</v>
      </c>
      <c r="AF33" s="9">
        <v>600</v>
      </c>
      <c r="AG33" s="20">
        <v>341.33</v>
      </c>
      <c r="AH33" s="18">
        <f t="shared" si="4"/>
        <v>204798</v>
      </c>
      <c r="AI33" s="18">
        <f t="shared" si="5"/>
        <v>229373.76</v>
      </c>
      <c r="AJ33" s="9">
        <v>300</v>
      </c>
      <c r="AK33" s="9">
        <v>341.33</v>
      </c>
      <c r="AL33" s="9">
        <f>AJ33*AK33</f>
        <v>102399</v>
      </c>
      <c r="AM33" s="9">
        <f>IF(W33="С НДС",AL33*1.12,AL33)</f>
        <v>114686.88</v>
      </c>
      <c r="AN33" s="9"/>
      <c r="AO33" s="9"/>
      <c r="AP33" s="9">
        <f>AN33*AO33</f>
        <v>0</v>
      </c>
      <c r="AQ33" s="9">
        <f>IF(W33="С НДС",AP33*1.12,AP33)</f>
        <v>0</v>
      </c>
      <c r="AR33" s="9"/>
      <c r="AS33" s="9"/>
      <c r="AT33" s="9">
        <f>AR33*AS33</f>
        <v>0</v>
      </c>
      <c r="AU33" s="9">
        <f>IF(W33="С НДС",AT33*1.12,AT33)</f>
        <v>0</v>
      </c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>
        <f>SUM(X33,AB33,AF33,AJ33,AN33)</f>
        <v>1500</v>
      </c>
      <c r="EK33" s="9">
        <f>SUM(AT33,AP33,AL33,AD33,Z33,AH33)</f>
        <v>511995</v>
      </c>
      <c r="EL33" s="9">
        <f>IF(W33="С НДС",EK33*1.12,EK33)</f>
        <v>573434.4</v>
      </c>
      <c r="EM33" s="10" t="s">
        <v>95</v>
      </c>
      <c r="EN33" s="40"/>
      <c r="EO33" s="40"/>
      <c r="EP33" s="40" t="s">
        <v>92</v>
      </c>
      <c r="EQ33" s="40" t="s">
        <v>129</v>
      </c>
      <c r="ER33" s="40" t="s">
        <v>130</v>
      </c>
      <c r="ES33" s="40"/>
      <c r="ET33" s="40"/>
      <c r="EU33" s="40"/>
      <c r="EV33" s="40"/>
      <c r="EW33" s="40"/>
      <c r="EX33" s="10"/>
      <c r="EY33" s="10" t="s">
        <v>261</v>
      </c>
      <c r="EZ33" s="10" t="s">
        <v>262</v>
      </c>
      <c r="FA33" s="46" t="s">
        <v>256</v>
      </c>
    </row>
    <row r="34" spans="1:157" ht="19.5" customHeight="1">
      <c r="A34" s="8" t="s">
        <v>290</v>
      </c>
      <c r="B34" s="40" t="s">
        <v>96</v>
      </c>
      <c r="C34" s="40" t="s">
        <v>97</v>
      </c>
      <c r="D34" s="40" t="s">
        <v>98</v>
      </c>
      <c r="E34" s="40" t="s">
        <v>65</v>
      </c>
      <c r="F34" s="40"/>
      <c r="G34" s="40" t="s">
        <v>68</v>
      </c>
      <c r="H34" s="40">
        <v>58</v>
      </c>
      <c r="I34" s="40">
        <v>710000000</v>
      </c>
      <c r="J34" s="40" t="s">
        <v>94</v>
      </c>
      <c r="K34" s="40" t="s">
        <v>264</v>
      </c>
      <c r="L34" s="40" t="s">
        <v>31</v>
      </c>
      <c r="M34" s="40">
        <v>316621100</v>
      </c>
      <c r="N34" s="40" t="s">
        <v>112</v>
      </c>
      <c r="O34" s="40" t="s">
        <v>44</v>
      </c>
      <c r="P34" s="40" t="s">
        <v>121</v>
      </c>
      <c r="Q34" s="40"/>
      <c r="R34" s="40"/>
      <c r="S34" s="40">
        <v>0</v>
      </c>
      <c r="T34" s="40">
        <v>0</v>
      </c>
      <c r="U34" s="40">
        <v>100</v>
      </c>
      <c r="V34" s="40" t="s">
        <v>89</v>
      </c>
      <c r="W34" s="40" t="s">
        <v>76</v>
      </c>
      <c r="X34" s="9">
        <v>400</v>
      </c>
      <c r="Y34" s="9">
        <v>341.33</v>
      </c>
      <c r="Z34" s="9">
        <f t="shared" si="0"/>
        <v>136532</v>
      </c>
      <c r="AA34" s="9">
        <f t="shared" si="1"/>
        <v>152915.84000000003</v>
      </c>
      <c r="AB34" s="9">
        <v>400</v>
      </c>
      <c r="AC34" s="9">
        <v>341.33</v>
      </c>
      <c r="AD34" s="9">
        <f t="shared" si="2"/>
        <v>136532</v>
      </c>
      <c r="AE34" s="9">
        <f t="shared" si="3"/>
        <v>152915.84000000003</v>
      </c>
      <c r="AF34" s="9">
        <v>400</v>
      </c>
      <c r="AG34" s="9">
        <v>341.33</v>
      </c>
      <c r="AH34" s="9">
        <f t="shared" si="4"/>
        <v>136532</v>
      </c>
      <c r="AI34" s="9">
        <f t="shared" si="5"/>
        <v>152915.84000000003</v>
      </c>
      <c r="AJ34" s="9">
        <v>400</v>
      </c>
      <c r="AK34" s="9">
        <v>341.33</v>
      </c>
      <c r="AL34" s="9">
        <f t="shared" si="6"/>
        <v>136532</v>
      </c>
      <c r="AM34" s="9">
        <f t="shared" si="7"/>
        <v>152915.84000000003</v>
      </c>
      <c r="AN34" s="9"/>
      <c r="AO34" s="9"/>
      <c r="AP34" s="9">
        <f t="shared" si="8"/>
        <v>0</v>
      </c>
      <c r="AQ34" s="9">
        <f t="shared" si="9"/>
        <v>0</v>
      </c>
      <c r="AR34" s="9"/>
      <c r="AS34" s="9"/>
      <c r="AT34" s="9">
        <f t="shared" si="10"/>
        <v>0</v>
      </c>
      <c r="AU34" s="9">
        <f t="shared" si="11"/>
        <v>0</v>
      </c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>
        <f t="shared" si="12"/>
        <v>1600</v>
      </c>
      <c r="EK34" s="9">
        <v>0</v>
      </c>
      <c r="EL34" s="9">
        <v>0</v>
      </c>
      <c r="EM34" s="10" t="s">
        <v>95</v>
      </c>
      <c r="EN34" s="40"/>
      <c r="EO34" s="40"/>
      <c r="EP34" s="40" t="s">
        <v>92</v>
      </c>
      <c r="EQ34" s="40" t="s">
        <v>129</v>
      </c>
      <c r="ER34" s="40" t="s">
        <v>130</v>
      </c>
      <c r="ES34" s="40"/>
      <c r="ET34" s="40"/>
      <c r="EU34" s="40"/>
      <c r="EV34" s="40"/>
      <c r="EW34" s="40"/>
      <c r="EX34" s="10"/>
      <c r="EY34" s="10" t="s">
        <v>261</v>
      </c>
      <c r="EZ34" s="10" t="s">
        <v>262</v>
      </c>
      <c r="FA34" s="46" t="s">
        <v>256</v>
      </c>
    </row>
    <row r="35" spans="1:157" ht="19.5" customHeight="1">
      <c r="A35" s="8" t="s">
        <v>735</v>
      </c>
      <c r="B35" s="40" t="s">
        <v>96</v>
      </c>
      <c r="C35" s="40" t="s">
        <v>97</v>
      </c>
      <c r="D35" s="40" t="s">
        <v>98</v>
      </c>
      <c r="E35" s="40" t="s">
        <v>65</v>
      </c>
      <c r="F35" s="40"/>
      <c r="G35" s="40" t="s">
        <v>68</v>
      </c>
      <c r="H35" s="40">
        <v>58</v>
      </c>
      <c r="I35" s="40">
        <v>710000000</v>
      </c>
      <c r="J35" s="40" t="s">
        <v>94</v>
      </c>
      <c r="K35" s="40" t="s">
        <v>264</v>
      </c>
      <c r="L35" s="40" t="s">
        <v>31</v>
      </c>
      <c r="M35" s="40">
        <v>316621100</v>
      </c>
      <c r="N35" s="40" t="s">
        <v>112</v>
      </c>
      <c r="O35" s="40" t="s">
        <v>44</v>
      </c>
      <c r="P35" s="40" t="s">
        <v>121</v>
      </c>
      <c r="Q35" s="40"/>
      <c r="R35" s="40"/>
      <c r="S35" s="40">
        <v>0</v>
      </c>
      <c r="T35" s="40">
        <v>0</v>
      </c>
      <c r="U35" s="40">
        <v>100</v>
      </c>
      <c r="V35" s="40" t="s">
        <v>89</v>
      </c>
      <c r="W35" s="40" t="s">
        <v>76</v>
      </c>
      <c r="X35" s="9">
        <v>400</v>
      </c>
      <c r="Y35" s="9">
        <v>341.33</v>
      </c>
      <c r="Z35" s="9">
        <f>X35*Y35</f>
        <v>136532</v>
      </c>
      <c r="AA35" s="9">
        <f>IF(W35="С НДС",Z35*1.12,Z35)</f>
        <v>152915.84000000003</v>
      </c>
      <c r="AB35" s="9">
        <v>400</v>
      </c>
      <c r="AC35" s="9">
        <v>341.33</v>
      </c>
      <c r="AD35" s="9">
        <f>AB35*AC35</f>
        <v>136532</v>
      </c>
      <c r="AE35" s="9">
        <f>IF(W35="С НДС",AD35*1.12,AD35)</f>
        <v>152915.84000000003</v>
      </c>
      <c r="AF35" s="9">
        <v>800</v>
      </c>
      <c r="AG35" s="9">
        <v>341.33</v>
      </c>
      <c r="AH35" s="9">
        <f>AF35*AG35</f>
        <v>273064</v>
      </c>
      <c r="AI35" s="9">
        <f>IF(W35="С НДС",AH35*1.12,AH35)</f>
        <v>305831.68000000005</v>
      </c>
      <c r="AJ35" s="9">
        <v>400</v>
      </c>
      <c r="AK35" s="9">
        <v>341.33</v>
      </c>
      <c r="AL35" s="9">
        <f>AJ35*AK35</f>
        <v>136532</v>
      </c>
      <c r="AM35" s="9">
        <f>IF(W35="С НДС",AL35*1.12,AL35)</f>
        <v>152915.84000000003</v>
      </c>
      <c r="AN35" s="9"/>
      <c r="AO35" s="9"/>
      <c r="AP35" s="9">
        <f>AN35*AO35</f>
        <v>0</v>
      </c>
      <c r="AQ35" s="9">
        <f>IF(W35="С НДС",AP35*1.12,AP35)</f>
        <v>0</v>
      </c>
      <c r="AR35" s="9"/>
      <c r="AS35" s="9"/>
      <c r="AT35" s="9">
        <f>AR35*AS35</f>
        <v>0</v>
      </c>
      <c r="AU35" s="9">
        <f>IF(W35="С НДС",AT35*1.12,AT35)</f>
        <v>0</v>
      </c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>
        <f>SUM(X35,AB35,AF35,AJ35,AN35)</f>
        <v>2000</v>
      </c>
      <c r="EK35" s="9">
        <f>SUM(AT35,AP35,AL35,AD35,Z35,AH35)</f>
        <v>682660</v>
      </c>
      <c r="EL35" s="9">
        <f>IF(W35="С НДС",EK35*1.12,EK35)</f>
        <v>764579.2000000001</v>
      </c>
      <c r="EM35" s="10" t="s">
        <v>95</v>
      </c>
      <c r="EN35" s="40"/>
      <c r="EO35" s="40"/>
      <c r="EP35" s="40" t="s">
        <v>92</v>
      </c>
      <c r="EQ35" s="40" t="s">
        <v>129</v>
      </c>
      <c r="ER35" s="40" t="s">
        <v>130</v>
      </c>
      <c r="ES35" s="40"/>
      <c r="ET35" s="40"/>
      <c r="EU35" s="40"/>
      <c r="EV35" s="40"/>
      <c r="EW35" s="40"/>
      <c r="EX35" s="10"/>
      <c r="EY35" s="10" t="s">
        <v>261</v>
      </c>
      <c r="EZ35" s="10" t="s">
        <v>262</v>
      </c>
      <c r="FA35" s="46" t="s">
        <v>256</v>
      </c>
    </row>
    <row r="36" spans="1:157" ht="19.5" customHeight="1">
      <c r="A36" s="8" t="s">
        <v>291</v>
      </c>
      <c r="B36" s="40" t="s">
        <v>96</v>
      </c>
      <c r="C36" s="40" t="s">
        <v>97</v>
      </c>
      <c r="D36" s="40" t="s">
        <v>98</v>
      </c>
      <c r="E36" s="40" t="s">
        <v>65</v>
      </c>
      <c r="F36" s="40"/>
      <c r="G36" s="40" t="s">
        <v>68</v>
      </c>
      <c r="H36" s="40">
        <v>58</v>
      </c>
      <c r="I36" s="40">
        <v>710000000</v>
      </c>
      <c r="J36" s="40" t="s">
        <v>94</v>
      </c>
      <c r="K36" s="40" t="s">
        <v>264</v>
      </c>
      <c r="L36" s="40" t="s">
        <v>31</v>
      </c>
      <c r="M36" s="40">
        <v>750000000</v>
      </c>
      <c r="N36" s="40" t="s">
        <v>115</v>
      </c>
      <c r="O36" s="40" t="s">
        <v>44</v>
      </c>
      <c r="P36" s="40" t="s">
        <v>121</v>
      </c>
      <c r="Q36" s="40"/>
      <c r="R36" s="40"/>
      <c r="S36" s="40">
        <v>0</v>
      </c>
      <c r="T36" s="40">
        <v>0</v>
      </c>
      <c r="U36" s="40">
        <v>100</v>
      </c>
      <c r="V36" s="40" t="s">
        <v>89</v>
      </c>
      <c r="W36" s="40" t="s">
        <v>76</v>
      </c>
      <c r="X36" s="9">
        <v>120</v>
      </c>
      <c r="Y36" s="9">
        <v>341.33</v>
      </c>
      <c r="Z36" s="9">
        <f t="shared" si="0"/>
        <v>40959.6</v>
      </c>
      <c r="AA36" s="9">
        <f t="shared" si="1"/>
        <v>45874.752</v>
      </c>
      <c r="AB36" s="9">
        <v>120</v>
      </c>
      <c r="AC36" s="9">
        <v>341.33</v>
      </c>
      <c r="AD36" s="9">
        <f t="shared" si="2"/>
        <v>40959.6</v>
      </c>
      <c r="AE36" s="9">
        <f t="shared" si="3"/>
        <v>45874.752</v>
      </c>
      <c r="AF36" s="9">
        <v>120</v>
      </c>
      <c r="AG36" s="9">
        <v>341.33</v>
      </c>
      <c r="AH36" s="9">
        <f t="shared" si="4"/>
        <v>40959.6</v>
      </c>
      <c r="AI36" s="9">
        <f t="shared" si="5"/>
        <v>45874.752</v>
      </c>
      <c r="AJ36" s="9">
        <v>120</v>
      </c>
      <c r="AK36" s="9">
        <v>341.33</v>
      </c>
      <c r="AL36" s="9">
        <f t="shared" si="6"/>
        <v>40959.6</v>
      </c>
      <c r="AM36" s="9">
        <f t="shared" si="7"/>
        <v>45874.752</v>
      </c>
      <c r="AN36" s="9"/>
      <c r="AO36" s="9"/>
      <c r="AP36" s="9">
        <f t="shared" si="8"/>
        <v>0</v>
      </c>
      <c r="AQ36" s="9">
        <f t="shared" si="9"/>
        <v>0</v>
      </c>
      <c r="AR36" s="9"/>
      <c r="AS36" s="9"/>
      <c r="AT36" s="9">
        <f t="shared" si="10"/>
        <v>0</v>
      </c>
      <c r="AU36" s="9">
        <f t="shared" si="11"/>
        <v>0</v>
      </c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>
        <f t="shared" si="12"/>
        <v>480</v>
      </c>
      <c r="EK36" s="9">
        <v>0</v>
      </c>
      <c r="EL36" s="9">
        <v>0</v>
      </c>
      <c r="EM36" s="10" t="s">
        <v>95</v>
      </c>
      <c r="EN36" s="40"/>
      <c r="EO36" s="40"/>
      <c r="EP36" s="40" t="s">
        <v>92</v>
      </c>
      <c r="EQ36" s="40" t="s">
        <v>129</v>
      </c>
      <c r="ER36" s="40" t="s">
        <v>130</v>
      </c>
      <c r="ES36" s="40"/>
      <c r="ET36" s="40"/>
      <c r="EU36" s="40"/>
      <c r="EV36" s="40"/>
      <c r="EW36" s="40"/>
      <c r="EX36" s="10"/>
      <c r="EY36" s="10" t="s">
        <v>261</v>
      </c>
      <c r="EZ36" s="10" t="s">
        <v>262</v>
      </c>
      <c r="FA36" s="46" t="s">
        <v>256</v>
      </c>
    </row>
    <row r="37" spans="1:157" ht="19.5" customHeight="1">
      <c r="A37" s="8" t="s">
        <v>736</v>
      </c>
      <c r="B37" s="40" t="s">
        <v>96</v>
      </c>
      <c r="C37" s="40" t="s">
        <v>97</v>
      </c>
      <c r="D37" s="40" t="s">
        <v>98</v>
      </c>
      <c r="E37" s="40" t="s">
        <v>65</v>
      </c>
      <c r="F37" s="40"/>
      <c r="G37" s="40" t="s">
        <v>68</v>
      </c>
      <c r="H37" s="40">
        <v>58</v>
      </c>
      <c r="I37" s="40">
        <v>710000000</v>
      </c>
      <c r="J37" s="40" t="s">
        <v>94</v>
      </c>
      <c r="K37" s="40" t="s">
        <v>264</v>
      </c>
      <c r="L37" s="40" t="s">
        <v>31</v>
      </c>
      <c r="M37" s="40">
        <v>750000000</v>
      </c>
      <c r="N37" s="40" t="s">
        <v>115</v>
      </c>
      <c r="O37" s="40" t="s">
        <v>44</v>
      </c>
      <c r="P37" s="40" t="s">
        <v>121</v>
      </c>
      <c r="Q37" s="40"/>
      <c r="R37" s="40"/>
      <c r="S37" s="40">
        <v>0</v>
      </c>
      <c r="T37" s="40">
        <v>0</v>
      </c>
      <c r="U37" s="40">
        <v>100</v>
      </c>
      <c r="V37" s="40" t="s">
        <v>89</v>
      </c>
      <c r="W37" s="40" t="s">
        <v>76</v>
      </c>
      <c r="X37" s="9">
        <v>120</v>
      </c>
      <c r="Y37" s="9">
        <v>341.33</v>
      </c>
      <c r="Z37" s="9">
        <f>X37*Y37</f>
        <v>40959.6</v>
      </c>
      <c r="AA37" s="9">
        <f>IF(W37="С НДС",Z37*1.12,Z37)</f>
        <v>45874.752</v>
      </c>
      <c r="AB37" s="9">
        <v>120</v>
      </c>
      <c r="AC37" s="9">
        <v>341.33</v>
      </c>
      <c r="AD37" s="9">
        <f>AB37*AC37</f>
        <v>40959.6</v>
      </c>
      <c r="AE37" s="9">
        <f>IF(W37="С НДС",AD37*1.12,AD37)</f>
        <v>45874.752</v>
      </c>
      <c r="AF37" s="9">
        <v>240</v>
      </c>
      <c r="AG37" s="9">
        <v>341.33</v>
      </c>
      <c r="AH37" s="9">
        <f>AF37*AG37</f>
        <v>81919.2</v>
      </c>
      <c r="AI37" s="9">
        <f>IF(W37="С НДС",AH37*1.12,AH37)</f>
        <v>91749.504</v>
      </c>
      <c r="AJ37" s="9">
        <v>120</v>
      </c>
      <c r="AK37" s="9">
        <v>341.33</v>
      </c>
      <c r="AL37" s="9">
        <f>AJ37*AK37</f>
        <v>40959.6</v>
      </c>
      <c r="AM37" s="9">
        <f>IF(W37="С НДС",AL37*1.12,AL37)</f>
        <v>45874.752</v>
      </c>
      <c r="AN37" s="9"/>
      <c r="AO37" s="9"/>
      <c r="AP37" s="9">
        <f>AN37*AO37</f>
        <v>0</v>
      </c>
      <c r="AQ37" s="9">
        <f>IF(W37="С НДС",AP37*1.12,AP37)</f>
        <v>0</v>
      </c>
      <c r="AR37" s="9"/>
      <c r="AS37" s="9"/>
      <c r="AT37" s="9">
        <f>AR37*AS37</f>
        <v>0</v>
      </c>
      <c r="AU37" s="9">
        <f>IF(W37="С НДС",AT37*1.12,AT37)</f>
        <v>0</v>
      </c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>
        <f>SUM(X37,AB37,AF37,AJ37,AN37)</f>
        <v>600</v>
      </c>
      <c r="EK37" s="9">
        <f>SUM(AT37,AP37,AL37,AD37,Z37,AH37)</f>
        <v>204798</v>
      </c>
      <c r="EL37" s="9">
        <f>IF(W37="С НДС",EK37*1.12,EK37)</f>
        <v>229373.76</v>
      </c>
      <c r="EM37" s="10" t="s">
        <v>95</v>
      </c>
      <c r="EN37" s="40"/>
      <c r="EO37" s="40"/>
      <c r="EP37" s="40" t="s">
        <v>92</v>
      </c>
      <c r="EQ37" s="40" t="s">
        <v>129</v>
      </c>
      <c r="ER37" s="40" t="s">
        <v>130</v>
      </c>
      <c r="ES37" s="40"/>
      <c r="ET37" s="40"/>
      <c r="EU37" s="40"/>
      <c r="EV37" s="40"/>
      <c r="EW37" s="40"/>
      <c r="EX37" s="10"/>
      <c r="EY37" s="10" t="s">
        <v>261</v>
      </c>
      <c r="EZ37" s="10" t="s">
        <v>262</v>
      </c>
      <c r="FA37" s="46" t="s">
        <v>256</v>
      </c>
    </row>
    <row r="38" spans="1:157" ht="19.5" customHeight="1">
      <c r="A38" s="8" t="s">
        <v>292</v>
      </c>
      <c r="B38" s="40" t="s">
        <v>96</v>
      </c>
      <c r="C38" s="40" t="s">
        <v>97</v>
      </c>
      <c r="D38" s="40" t="s">
        <v>98</v>
      </c>
      <c r="E38" s="40" t="s">
        <v>65</v>
      </c>
      <c r="F38" s="40"/>
      <c r="G38" s="40" t="s">
        <v>68</v>
      </c>
      <c r="H38" s="40">
        <v>58</v>
      </c>
      <c r="I38" s="40">
        <v>710000000</v>
      </c>
      <c r="J38" s="40" t="s">
        <v>94</v>
      </c>
      <c r="K38" s="40" t="s">
        <v>264</v>
      </c>
      <c r="L38" s="40" t="s">
        <v>31</v>
      </c>
      <c r="M38" s="40">
        <v>351010000</v>
      </c>
      <c r="N38" s="40" t="s">
        <v>105</v>
      </c>
      <c r="O38" s="40" t="s">
        <v>44</v>
      </c>
      <c r="P38" s="40" t="s">
        <v>121</v>
      </c>
      <c r="Q38" s="40"/>
      <c r="R38" s="40"/>
      <c r="S38" s="40">
        <v>0</v>
      </c>
      <c r="T38" s="40">
        <v>0</v>
      </c>
      <c r="U38" s="40">
        <v>100</v>
      </c>
      <c r="V38" s="40" t="s">
        <v>89</v>
      </c>
      <c r="W38" s="40" t="s">
        <v>76</v>
      </c>
      <c r="X38" s="9">
        <v>350</v>
      </c>
      <c r="Y38" s="9">
        <v>341.33</v>
      </c>
      <c r="Z38" s="9">
        <f t="shared" si="0"/>
        <v>119465.5</v>
      </c>
      <c r="AA38" s="9">
        <f t="shared" si="1"/>
        <v>133801.36000000002</v>
      </c>
      <c r="AB38" s="9">
        <v>350</v>
      </c>
      <c r="AC38" s="9">
        <v>341.33</v>
      </c>
      <c r="AD38" s="9">
        <f t="shared" si="2"/>
        <v>119465.5</v>
      </c>
      <c r="AE38" s="9">
        <f t="shared" si="3"/>
        <v>133801.36000000002</v>
      </c>
      <c r="AF38" s="9">
        <v>350</v>
      </c>
      <c r="AG38" s="9">
        <v>341.33</v>
      </c>
      <c r="AH38" s="9">
        <f t="shared" si="4"/>
        <v>119465.5</v>
      </c>
      <c r="AI38" s="9">
        <f t="shared" si="5"/>
        <v>133801.36000000002</v>
      </c>
      <c r="AJ38" s="9">
        <v>350</v>
      </c>
      <c r="AK38" s="9">
        <v>341.33</v>
      </c>
      <c r="AL38" s="9">
        <f t="shared" si="6"/>
        <v>119465.5</v>
      </c>
      <c r="AM38" s="9">
        <f t="shared" si="7"/>
        <v>133801.36000000002</v>
      </c>
      <c r="AN38" s="9"/>
      <c r="AO38" s="9"/>
      <c r="AP38" s="9">
        <f t="shared" si="8"/>
        <v>0</v>
      </c>
      <c r="AQ38" s="9">
        <f t="shared" si="9"/>
        <v>0</v>
      </c>
      <c r="AR38" s="9"/>
      <c r="AS38" s="9"/>
      <c r="AT38" s="9">
        <f t="shared" si="10"/>
        <v>0</v>
      </c>
      <c r="AU38" s="9">
        <f t="shared" si="11"/>
        <v>0</v>
      </c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>
        <f t="shared" si="12"/>
        <v>1400</v>
      </c>
      <c r="EK38" s="9">
        <v>0</v>
      </c>
      <c r="EL38" s="9">
        <v>0</v>
      </c>
      <c r="EM38" s="10" t="s">
        <v>95</v>
      </c>
      <c r="EN38" s="40"/>
      <c r="EO38" s="40"/>
      <c r="EP38" s="40" t="s">
        <v>92</v>
      </c>
      <c r="EQ38" s="40" t="s">
        <v>129</v>
      </c>
      <c r="ER38" s="40" t="s">
        <v>130</v>
      </c>
      <c r="ES38" s="40"/>
      <c r="ET38" s="40"/>
      <c r="EU38" s="40"/>
      <c r="EV38" s="40"/>
      <c r="EW38" s="40"/>
      <c r="EX38" s="10"/>
      <c r="EY38" s="10" t="s">
        <v>261</v>
      </c>
      <c r="EZ38" s="10" t="s">
        <v>262</v>
      </c>
      <c r="FA38" s="46" t="s">
        <v>256</v>
      </c>
    </row>
    <row r="39" spans="1:157" ht="19.5" customHeight="1">
      <c r="A39" s="8" t="s">
        <v>737</v>
      </c>
      <c r="B39" s="40" t="s">
        <v>96</v>
      </c>
      <c r="C39" s="40" t="s">
        <v>97</v>
      </c>
      <c r="D39" s="40" t="s">
        <v>98</v>
      </c>
      <c r="E39" s="40" t="s">
        <v>65</v>
      </c>
      <c r="F39" s="40"/>
      <c r="G39" s="40" t="s">
        <v>68</v>
      </c>
      <c r="H39" s="40">
        <v>58</v>
      </c>
      <c r="I39" s="40">
        <v>710000000</v>
      </c>
      <c r="J39" s="40" t="s">
        <v>94</v>
      </c>
      <c r="K39" s="40" t="s">
        <v>264</v>
      </c>
      <c r="L39" s="40" t="s">
        <v>31</v>
      </c>
      <c r="M39" s="40">
        <v>351010000</v>
      </c>
      <c r="N39" s="40" t="s">
        <v>105</v>
      </c>
      <c r="O39" s="40" t="s">
        <v>44</v>
      </c>
      <c r="P39" s="40" t="s">
        <v>121</v>
      </c>
      <c r="Q39" s="40"/>
      <c r="R39" s="40"/>
      <c r="S39" s="40">
        <v>0</v>
      </c>
      <c r="T39" s="40">
        <v>0</v>
      </c>
      <c r="U39" s="40">
        <v>100</v>
      </c>
      <c r="V39" s="40" t="s">
        <v>89</v>
      </c>
      <c r="W39" s="40" t="s">
        <v>76</v>
      </c>
      <c r="X39" s="9">
        <v>350</v>
      </c>
      <c r="Y39" s="9">
        <v>341.33</v>
      </c>
      <c r="Z39" s="9">
        <f>X39*Y39</f>
        <v>119465.5</v>
      </c>
      <c r="AA39" s="9">
        <f>IF(W39="С НДС",Z39*1.12,Z39)</f>
        <v>133801.36000000002</v>
      </c>
      <c r="AB39" s="9">
        <v>350</v>
      </c>
      <c r="AC39" s="9">
        <v>341.33</v>
      </c>
      <c r="AD39" s="9">
        <f>AB39*AC39</f>
        <v>119465.5</v>
      </c>
      <c r="AE39" s="9">
        <f>IF(W39="С НДС",AD39*1.12,AD39)</f>
        <v>133801.36000000002</v>
      </c>
      <c r="AF39" s="9">
        <v>700</v>
      </c>
      <c r="AG39" s="9">
        <v>341.33</v>
      </c>
      <c r="AH39" s="9">
        <f>AF39*AG39</f>
        <v>238931</v>
      </c>
      <c r="AI39" s="9">
        <f>IF(W39="С НДС",AH39*1.12,AH39)</f>
        <v>267602.72000000003</v>
      </c>
      <c r="AJ39" s="9">
        <v>350</v>
      </c>
      <c r="AK39" s="9">
        <v>341.33</v>
      </c>
      <c r="AL39" s="9">
        <f>AJ39*AK39</f>
        <v>119465.5</v>
      </c>
      <c r="AM39" s="9">
        <f>IF(W39="С НДС",AL39*1.12,AL39)</f>
        <v>133801.36000000002</v>
      </c>
      <c r="AN39" s="9"/>
      <c r="AO39" s="9"/>
      <c r="AP39" s="9">
        <f>AN39*AO39</f>
        <v>0</v>
      </c>
      <c r="AQ39" s="9">
        <f>IF(W39="С НДС",AP39*1.12,AP39)</f>
        <v>0</v>
      </c>
      <c r="AR39" s="9"/>
      <c r="AS39" s="9"/>
      <c r="AT39" s="9">
        <f>AR39*AS39</f>
        <v>0</v>
      </c>
      <c r="AU39" s="9">
        <f>IF(W39="С НДС",AT39*1.12,AT39)</f>
        <v>0</v>
      </c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>
        <f>SUM(X39,AB39,AF39,AJ39,AN39)</f>
        <v>1750</v>
      </c>
      <c r="EK39" s="9">
        <f>SUM(AT39,AP39,AL39,AD39,Z39,AH39)</f>
        <v>597327.5</v>
      </c>
      <c r="EL39" s="9">
        <f>IF(W39="С НДС",EK39*1.12,EK39)</f>
        <v>669006.8</v>
      </c>
      <c r="EM39" s="10" t="s">
        <v>95</v>
      </c>
      <c r="EN39" s="40"/>
      <c r="EO39" s="40"/>
      <c r="EP39" s="40" t="s">
        <v>92</v>
      </c>
      <c r="EQ39" s="40" t="s">
        <v>129</v>
      </c>
      <c r="ER39" s="40" t="s">
        <v>130</v>
      </c>
      <c r="ES39" s="40"/>
      <c r="ET39" s="40"/>
      <c r="EU39" s="40"/>
      <c r="EV39" s="40"/>
      <c r="EW39" s="40"/>
      <c r="EX39" s="10"/>
      <c r="EY39" s="10" t="s">
        <v>261</v>
      </c>
      <c r="EZ39" s="10" t="s">
        <v>262</v>
      </c>
      <c r="FA39" s="46" t="s">
        <v>256</v>
      </c>
    </row>
    <row r="40" spans="1:157" ht="19.5" customHeight="1">
      <c r="A40" s="8" t="s">
        <v>293</v>
      </c>
      <c r="B40" s="40" t="s">
        <v>96</v>
      </c>
      <c r="C40" s="40" t="s">
        <v>97</v>
      </c>
      <c r="D40" s="40" t="s">
        <v>98</v>
      </c>
      <c r="E40" s="40" t="s">
        <v>65</v>
      </c>
      <c r="F40" s="40"/>
      <c r="G40" s="40" t="s">
        <v>68</v>
      </c>
      <c r="H40" s="40">
        <v>58</v>
      </c>
      <c r="I40" s="40">
        <v>710000000</v>
      </c>
      <c r="J40" s="40" t="s">
        <v>94</v>
      </c>
      <c r="K40" s="40" t="s">
        <v>264</v>
      </c>
      <c r="L40" s="40" t="s">
        <v>31</v>
      </c>
      <c r="M40" s="40" t="s">
        <v>147</v>
      </c>
      <c r="N40" s="40" t="s">
        <v>116</v>
      </c>
      <c r="O40" s="40" t="s">
        <v>44</v>
      </c>
      <c r="P40" s="40" t="s">
        <v>121</v>
      </c>
      <c r="Q40" s="40"/>
      <c r="R40" s="40"/>
      <c r="S40" s="40">
        <v>0</v>
      </c>
      <c r="T40" s="40">
        <v>0</v>
      </c>
      <c r="U40" s="40">
        <v>100</v>
      </c>
      <c r="V40" s="40" t="s">
        <v>89</v>
      </c>
      <c r="W40" s="40" t="s">
        <v>76</v>
      </c>
      <c r="X40" s="9">
        <v>350</v>
      </c>
      <c r="Y40" s="9">
        <v>341.33</v>
      </c>
      <c r="Z40" s="9">
        <f t="shared" si="0"/>
        <v>119465.5</v>
      </c>
      <c r="AA40" s="9">
        <f t="shared" si="1"/>
        <v>133801.36000000002</v>
      </c>
      <c r="AB40" s="9">
        <v>350</v>
      </c>
      <c r="AC40" s="9">
        <v>341.33</v>
      </c>
      <c r="AD40" s="9">
        <f t="shared" si="2"/>
        <v>119465.5</v>
      </c>
      <c r="AE40" s="9">
        <f t="shared" si="3"/>
        <v>133801.36000000002</v>
      </c>
      <c r="AF40" s="9">
        <v>350</v>
      </c>
      <c r="AG40" s="9">
        <v>341.33</v>
      </c>
      <c r="AH40" s="9">
        <f t="shared" si="4"/>
        <v>119465.5</v>
      </c>
      <c r="AI40" s="9">
        <f t="shared" si="5"/>
        <v>133801.36000000002</v>
      </c>
      <c r="AJ40" s="9">
        <v>350</v>
      </c>
      <c r="AK40" s="9">
        <v>341.33</v>
      </c>
      <c r="AL40" s="9">
        <f t="shared" si="6"/>
        <v>119465.5</v>
      </c>
      <c r="AM40" s="9">
        <f t="shared" si="7"/>
        <v>133801.36000000002</v>
      </c>
      <c r="AN40" s="9"/>
      <c r="AO40" s="9"/>
      <c r="AP40" s="9">
        <f t="shared" si="8"/>
        <v>0</v>
      </c>
      <c r="AQ40" s="9">
        <f t="shared" si="9"/>
        <v>0</v>
      </c>
      <c r="AR40" s="9"/>
      <c r="AS40" s="9"/>
      <c r="AT40" s="9">
        <f t="shared" si="10"/>
        <v>0</v>
      </c>
      <c r="AU40" s="9">
        <f t="shared" si="11"/>
        <v>0</v>
      </c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>
        <f t="shared" si="12"/>
        <v>1400</v>
      </c>
      <c r="EK40" s="9">
        <v>0</v>
      </c>
      <c r="EL40" s="9">
        <v>0</v>
      </c>
      <c r="EM40" s="10" t="s">
        <v>95</v>
      </c>
      <c r="EN40" s="40"/>
      <c r="EO40" s="40"/>
      <c r="EP40" s="40" t="s">
        <v>92</v>
      </c>
      <c r="EQ40" s="40" t="s">
        <v>129</v>
      </c>
      <c r="ER40" s="40" t="s">
        <v>130</v>
      </c>
      <c r="ES40" s="40"/>
      <c r="ET40" s="40"/>
      <c r="EU40" s="40"/>
      <c r="EV40" s="40"/>
      <c r="EW40" s="40"/>
      <c r="EX40" s="10"/>
      <c r="EY40" s="10" t="s">
        <v>261</v>
      </c>
      <c r="EZ40" s="10" t="s">
        <v>262</v>
      </c>
      <c r="FA40" s="46" t="s">
        <v>256</v>
      </c>
    </row>
    <row r="41" spans="1:157" ht="19.5" customHeight="1">
      <c r="A41" s="8" t="s">
        <v>738</v>
      </c>
      <c r="B41" s="40" t="s">
        <v>96</v>
      </c>
      <c r="C41" s="40" t="s">
        <v>97</v>
      </c>
      <c r="D41" s="40" t="s">
        <v>98</v>
      </c>
      <c r="E41" s="40" t="s">
        <v>65</v>
      </c>
      <c r="F41" s="40"/>
      <c r="G41" s="40" t="s">
        <v>68</v>
      </c>
      <c r="H41" s="40">
        <v>58</v>
      </c>
      <c r="I41" s="40">
        <v>710000000</v>
      </c>
      <c r="J41" s="40" t="s">
        <v>94</v>
      </c>
      <c r="K41" s="40" t="s">
        <v>264</v>
      </c>
      <c r="L41" s="40" t="s">
        <v>31</v>
      </c>
      <c r="M41" s="40" t="s">
        <v>147</v>
      </c>
      <c r="N41" s="40" t="s">
        <v>116</v>
      </c>
      <c r="O41" s="40" t="s">
        <v>44</v>
      </c>
      <c r="P41" s="40" t="s">
        <v>121</v>
      </c>
      <c r="Q41" s="40"/>
      <c r="R41" s="40"/>
      <c r="S41" s="40">
        <v>0</v>
      </c>
      <c r="T41" s="40">
        <v>0</v>
      </c>
      <c r="U41" s="40">
        <v>100</v>
      </c>
      <c r="V41" s="40" t="s">
        <v>89</v>
      </c>
      <c r="W41" s="40" t="s">
        <v>76</v>
      </c>
      <c r="X41" s="9">
        <v>350</v>
      </c>
      <c r="Y41" s="9">
        <v>341.33</v>
      </c>
      <c r="Z41" s="9">
        <f>X41*Y41</f>
        <v>119465.5</v>
      </c>
      <c r="AA41" s="9">
        <f>IF(W41="С НДС",Z41*1.12,Z41)</f>
        <v>133801.36000000002</v>
      </c>
      <c r="AB41" s="9">
        <v>350</v>
      </c>
      <c r="AC41" s="9">
        <v>341.33</v>
      </c>
      <c r="AD41" s="9">
        <f>AB41*AC41</f>
        <v>119465.5</v>
      </c>
      <c r="AE41" s="9">
        <f>IF(W41="С НДС",AD41*1.12,AD41)</f>
        <v>133801.36000000002</v>
      </c>
      <c r="AF41" s="9">
        <v>700</v>
      </c>
      <c r="AG41" s="9">
        <v>341.33</v>
      </c>
      <c r="AH41" s="9">
        <f>AF41*AG41</f>
        <v>238931</v>
      </c>
      <c r="AI41" s="9">
        <f>IF(W41="С НДС",AH41*1.12,AH41)</f>
        <v>267602.72000000003</v>
      </c>
      <c r="AJ41" s="9">
        <v>350</v>
      </c>
      <c r="AK41" s="9">
        <v>341.33</v>
      </c>
      <c r="AL41" s="9">
        <f>AJ41*AK41</f>
        <v>119465.5</v>
      </c>
      <c r="AM41" s="9">
        <f>IF(W41="С НДС",AL41*1.12,AL41)</f>
        <v>133801.36000000002</v>
      </c>
      <c r="AN41" s="9"/>
      <c r="AO41" s="9"/>
      <c r="AP41" s="9">
        <f>AN41*AO41</f>
        <v>0</v>
      </c>
      <c r="AQ41" s="9">
        <f>IF(W41="С НДС",AP41*1.12,AP41)</f>
        <v>0</v>
      </c>
      <c r="AR41" s="9"/>
      <c r="AS41" s="9"/>
      <c r="AT41" s="9">
        <f>AR41*AS41</f>
        <v>0</v>
      </c>
      <c r="AU41" s="9">
        <f>IF(W41="С НДС",AT41*1.12,AT41)</f>
        <v>0</v>
      </c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>
        <f>SUM(X41,AB41,AF41,AJ41,AN41)</f>
        <v>1750</v>
      </c>
      <c r="EK41" s="9">
        <f>SUM(AT41,AP41,AL41,AD41,Z41,AH41)</f>
        <v>597327.5</v>
      </c>
      <c r="EL41" s="9">
        <f>IF(W41="С НДС",EK41*1.12,EK41)</f>
        <v>669006.8</v>
      </c>
      <c r="EM41" s="10" t="s">
        <v>95</v>
      </c>
      <c r="EN41" s="40"/>
      <c r="EO41" s="40"/>
      <c r="EP41" s="40" t="s">
        <v>92</v>
      </c>
      <c r="EQ41" s="40" t="s">
        <v>129</v>
      </c>
      <c r="ER41" s="40" t="s">
        <v>130</v>
      </c>
      <c r="ES41" s="40"/>
      <c r="ET41" s="40"/>
      <c r="EU41" s="40"/>
      <c r="EV41" s="40"/>
      <c r="EW41" s="40"/>
      <c r="EX41" s="10"/>
      <c r="EY41" s="10" t="s">
        <v>261</v>
      </c>
      <c r="EZ41" s="10" t="s">
        <v>262</v>
      </c>
      <c r="FA41" s="46" t="s">
        <v>256</v>
      </c>
    </row>
    <row r="42" spans="1:157" ht="19.5" customHeight="1">
      <c r="A42" s="8" t="s">
        <v>294</v>
      </c>
      <c r="B42" s="40" t="s">
        <v>96</v>
      </c>
      <c r="C42" s="40" t="s">
        <v>97</v>
      </c>
      <c r="D42" s="40" t="s">
        <v>98</v>
      </c>
      <c r="E42" s="40" t="s">
        <v>65</v>
      </c>
      <c r="F42" s="40"/>
      <c r="G42" s="40" t="s">
        <v>68</v>
      </c>
      <c r="H42" s="40">
        <v>58</v>
      </c>
      <c r="I42" s="40">
        <v>710000000</v>
      </c>
      <c r="J42" s="40" t="s">
        <v>94</v>
      </c>
      <c r="K42" s="40" t="s">
        <v>264</v>
      </c>
      <c r="L42" s="40" t="s">
        <v>31</v>
      </c>
      <c r="M42" s="40">
        <v>552210000</v>
      </c>
      <c r="N42" s="40" t="s">
        <v>108</v>
      </c>
      <c r="O42" s="40" t="s">
        <v>44</v>
      </c>
      <c r="P42" s="40" t="s">
        <v>121</v>
      </c>
      <c r="Q42" s="40"/>
      <c r="R42" s="40"/>
      <c r="S42" s="40">
        <v>0</v>
      </c>
      <c r="T42" s="40">
        <v>0</v>
      </c>
      <c r="U42" s="40">
        <v>100</v>
      </c>
      <c r="V42" s="40" t="s">
        <v>89</v>
      </c>
      <c r="W42" s="40" t="s">
        <v>76</v>
      </c>
      <c r="X42" s="9">
        <v>160</v>
      </c>
      <c r="Y42" s="9">
        <v>341.33</v>
      </c>
      <c r="Z42" s="9">
        <f t="shared" si="0"/>
        <v>54612.799999999996</v>
      </c>
      <c r="AA42" s="9">
        <f t="shared" si="1"/>
        <v>61166.336</v>
      </c>
      <c r="AB42" s="9">
        <v>160</v>
      </c>
      <c r="AC42" s="9">
        <v>341.33</v>
      </c>
      <c r="AD42" s="9">
        <f t="shared" si="2"/>
        <v>54612.799999999996</v>
      </c>
      <c r="AE42" s="9">
        <f t="shared" si="3"/>
        <v>61166.336</v>
      </c>
      <c r="AF42" s="9">
        <v>160</v>
      </c>
      <c r="AG42" s="9">
        <v>341.33</v>
      </c>
      <c r="AH42" s="9">
        <f t="shared" si="4"/>
        <v>54612.799999999996</v>
      </c>
      <c r="AI42" s="9">
        <f t="shared" si="5"/>
        <v>61166.336</v>
      </c>
      <c r="AJ42" s="9">
        <v>160</v>
      </c>
      <c r="AK42" s="9">
        <v>341.33</v>
      </c>
      <c r="AL42" s="9">
        <f t="shared" si="6"/>
        <v>54612.799999999996</v>
      </c>
      <c r="AM42" s="9">
        <f t="shared" si="7"/>
        <v>61166.336</v>
      </c>
      <c r="AN42" s="9"/>
      <c r="AO42" s="9"/>
      <c r="AP42" s="9">
        <f t="shared" si="8"/>
        <v>0</v>
      </c>
      <c r="AQ42" s="9">
        <f t="shared" si="9"/>
        <v>0</v>
      </c>
      <c r="AR42" s="9"/>
      <c r="AS42" s="9"/>
      <c r="AT42" s="9">
        <f t="shared" si="10"/>
        <v>0</v>
      </c>
      <c r="AU42" s="9">
        <f t="shared" si="11"/>
        <v>0</v>
      </c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>
        <f t="shared" si="12"/>
        <v>640</v>
      </c>
      <c r="EK42" s="9">
        <v>0</v>
      </c>
      <c r="EL42" s="9">
        <v>0</v>
      </c>
      <c r="EM42" s="10" t="s">
        <v>95</v>
      </c>
      <c r="EN42" s="40"/>
      <c r="EO42" s="40"/>
      <c r="EP42" s="40" t="s">
        <v>92</v>
      </c>
      <c r="EQ42" s="40" t="s">
        <v>129</v>
      </c>
      <c r="ER42" s="40" t="s">
        <v>130</v>
      </c>
      <c r="ES42" s="40"/>
      <c r="ET42" s="40"/>
      <c r="EU42" s="40"/>
      <c r="EV42" s="40"/>
      <c r="EW42" s="40"/>
      <c r="EX42" s="10"/>
      <c r="EY42" s="10" t="s">
        <v>261</v>
      </c>
      <c r="EZ42" s="10" t="s">
        <v>262</v>
      </c>
      <c r="FA42" s="46" t="s">
        <v>256</v>
      </c>
    </row>
    <row r="43" spans="1:157" ht="19.5" customHeight="1">
      <c r="A43" s="8" t="s">
        <v>739</v>
      </c>
      <c r="B43" s="40" t="s">
        <v>96</v>
      </c>
      <c r="C43" s="40" t="s">
        <v>97</v>
      </c>
      <c r="D43" s="40" t="s">
        <v>98</v>
      </c>
      <c r="E43" s="40" t="s">
        <v>65</v>
      </c>
      <c r="F43" s="40"/>
      <c r="G43" s="40" t="s">
        <v>68</v>
      </c>
      <c r="H43" s="40">
        <v>58</v>
      </c>
      <c r="I43" s="40">
        <v>710000000</v>
      </c>
      <c r="J43" s="40" t="s">
        <v>94</v>
      </c>
      <c r="K43" s="40" t="s">
        <v>264</v>
      </c>
      <c r="L43" s="40" t="s">
        <v>31</v>
      </c>
      <c r="M43" s="40">
        <v>552210000</v>
      </c>
      <c r="N43" s="40" t="s">
        <v>108</v>
      </c>
      <c r="O43" s="40" t="s">
        <v>44</v>
      </c>
      <c r="P43" s="40" t="s">
        <v>121</v>
      </c>
      <c r="Q43" s="40"/>
      <c r="R43" s="40"/>
      <c r="S43" s="40">
        <v>0</v>
      </c>
      <c r="T43" s="40">
        <v>0</v>
      </c>
      <c r="U43" s="40">
        <v>100</v>
      </c>
      <c r="V43" s="40" t="s">
        <v>89</v>
      </c>
      <c r="W43" s="40" t="s">
        <v>76</v>
      </c>
      <c r="X43" s="9">
        <v>160</v>
      </c>
      <c r="Y43" s="9">
        <v>341.33</v>
      </c>
      <c r="Z43" s="9">
        <f>X43*Y43</f>
        <v>54612.799999999996</v>
      </c>
      <c r="AA43" s="9">
        <f>IF(W43="С НДС",Z43*1.12,Z43)</f>
        <v>61166.336</v>
      </c>
      <c r="AB43" s="9">
        <v>160</v>
      </c>
      <c r="AC43" s="9">
        <v>341.33</v>
      </c>
      <c r="AD43" s="9">
        <f>AB43*AC43</f>
        <v>54612.799999999996</v>
      </c>
      <c r="AE43" s="9">
        <f>IF(W43="С НДС",AD43*1.12,AD43)</f>
        <v>61166.336</v>
      </c>
      <c r="AF43" s="9">
        <v>320</v>
      </c>
      <c r="AG43" s="9">
        <v>341.33</v>
      </c>
      <c r="AH43" s="9">
        <f>AF43*AG43</f>
        <v>109225.59999999999</v>
      </c>
      <c r="AI43" s="9">
        <f>IF(W43="С НДС",AH43*1.12,AH43)</f>
        <v>122332.672</v>
      </c>
      <c r="AJ43" s="9">
        <v>160</v>
      </c>
      <c r="AK43" s="9">
        <v>341.33</v>
      </c>
      <c r="AL43" s="9">
        <f>AJ43*AK43</f>
        <v>54612.799999999996</v>
      </c>
      <c r="AM43" s="9">
        <f>IF(W43="С НДС",AL43*1.12,AL43)</f>
        <v>61166.336</v>
      </c>
      <c r="AN43" s="9"/>
      <c r="AO43" s="9"/>
      <c r="AP43" s="9">
        <f>AN43*AO43</f>
        <v>0</v>
      </c>
      <c r="AQ43" s="9">
        <f>IF(W43="С НДС",AP43*1.12,AP43)</f>
        <v>0</v>
      </c>
      <c r="AR43" s="9"/>
      <c r="AS43" s="9"/>
      <c r="AT43" s="9">
        <f>AR43*AS43</f>
        <v>0</v>
      </c>
      <c r="AU43" s="9">
        <f>IF(W43="С НДС",AT43*1.12,AT43)</f>
        <v>0</v>
      </c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>
        <f>SUM(X43,AB43,AF43,AJ43,AN43)</f>
        <v>800</v>
      </c>
      <c r="EK43" s="9">
        <f>SUM(AT43,AP43,AL43,AD43,Z43,AH43)</f>
        <v>273064</v>
      </c>
      <c r="EL43" s="9">
        <f>IF(W43="С НДС",EK43*1.12,EK43)</f>
        <v>305831.68000000005</v>
      </c>
      <c r="EM43" s="10" t="s">
        <v>95</v>
      </c>
      <c r="EN43" s="40"/>
      <c r="EO43" s="40"/>
      <c r="EP43" s="40" t="s">
        <v>92</v>
      </c>
      <c r="EQ43" s="40" t="s">
        <v>129</v>
      </c>
      <c r="ER43" s="40" t="s">
        <v>130</v>
      </c>
      <c r="ES43" s="40"/>
      <c r="ET43" s="40"/>
      <c r="EU43" s="40"/>
      <c r="EV43" s="40"/>
      <c r="EW43" s="40"/>
      <c r="EX43" s="10"/>
      <c r="EY43" s="10" t="s">
        <v>261</v>
      </c>
      <c r="EZ43" s="10" t="s">
        <v>262</v>
      </c>
      <c r="FA43" s="46" t="s">
        <v>256</v>
      </c>
    </row>
    <row r="44" spans="1:157" ht="19.5" customHeight="1">
      <c r="A44" s="8" t="s">
        <v>295</v>
      </c>
      <c r="B44" s="40" t="s">
        <v>96</v>
      </c>
      <c r="C44" s="40" t="s">
        <v>97</v>
      </c>
      <c r="D44" s="40" t="s">
        <v>98</v>
      </c>
      <c r="E44" s="40" t="s">
        <v>65</v>
      </c>
      <c r="F44" s="40"/>
      <c r="G44" s="40" t="s">
        <v>68</v>
      </c>
      <c r="H44" s="40">
        <v>58</v>
      </c>
      <c r="I44" s="40">
        <v>710000000</v>
      </c>
      <c r="J44" s="40" t="s">
        <v>94</v>
      </c>
      <c r="K44" s="40" t="s">
        <v>264</v>
      </c>
      <c r="L44" s="40" t="s">
        <v>31</v>
      </c>
      <c r="M44" s="40">
        <v>396473100</v>
      </c>
      <c r="N44" s="40" t="s">
        <v>110</v>
      </c>
      <c r="O44" s="40" t="s">
        <v>44</v>
      </c>
      <c r="P44" s="40" t="s">
        <v>121</v>
      </c>
      <c r="Q44" s="40"/>
      <c r="R44" s="40"/>
      <c r="S44" s="40">
        <v>0</v>
      </c>
      <c r="T44" s="40">
        <v>0</v>
      </c>
      <c r="U44" s="40">
        <v>100</v>
      </c>
      <c r="V44" s="40" t="s">
        <v>89</v>
      </c>
      <c r="W44" s="40" t="s">
        <v>76</v>
      </c>
      <c r="X44" s="9">
        <v>220</v>
      </c>
      <c r="Y44" s="9">
        <v>341.33</v>
      </c>
      <c r="Z44" s="9">
        <f t="shared" si="0"/>
        <v>75092.59999999999</v>
      </c>
      <c r="AA44" s="9">
        <f t="shared" si="1"/>
        <v>84103.712</v>
      </c>
      <c r="AB44" s="9">
        <v>220</v>
      </c>
      <c r="AC44" s="9">
        <v>341.33</v>
      </c>
      <c r="AD44" s="9">
        <f t="shared" si="2"/>
        <v>75092.59999999999</v>
      </c>
      <c r="AE44" s="9">
        <f t="shared" si="3"/>
        <v>84103.712</v>
      </c>
      <c r="AF44" s="9">
        <v>220</v>
      </c>
      <c r="AG44" s="9">
        <v>341.33</v>
      </c>
      <c r="AH44" s="9">
        <f t="shared" si="4"/>
        <v>75092.59999999999</v>
      </c>
      <c r="AI44" s="9">
        <f t="shared" si="5"/>
        <v>84103.712</v>
      </c>
      <c r="AJ44" s="9">
        <v>220</v>
      </c>
      <c r="AK44" s="9">
        <v>341.33</v>
      </c>
      <c r="AL44" s="9">
        <f t="shared" si="6"/>
        <v>75092.59999999999</v>
      </c>
      <c r="AM44" s="9">
        <f t="shared" si="7"/>
        <v>84103.712</v>
      </c>
      <c r="AN44" s="9"/>
      <c r="AO44" s="9"/>
      <c r="AP44" s="9">
        <f t="shared" si="8"/>
        <v>0</v>
      </c>
      <c r="AQ44" s="9">
        <f t="shared" si="9"/>
        <v>0</v>
      </c>
      <c r="AR44" s="9"/>
      <c r="AS44" s="9"/>
      <c r="AT44" s="9">
        <f t="shared" si="10"/>
        <v>0</v>
      </c>
      <c r="AU44" s="9">
        <f t="shared" si="11"/>
        <v>0</v>
      </c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>
        <f t="shared" si="12"/>
        <v>880</v>
      </c>
      <c r="EK44" s="9">
        <v>0</v>
      </c>
      <c r="EL44" s="9">
        <v>0</v>
      </c>
      <c r="EM44" s="10" t="s">
        <v>95</v>
      </c>
      <c r="EN44" s="40"/>
      <c r="EO44" s="40"/>
      <c r="EP44" s="40" t="s">
        <v>92</v>
      </c>
      <c r="EQ44" s="40" t="s">
        <v>129</v>
      </c>
      <c r="ER44" s="40" t="s">
        <v>130</v>
      </c>
      <c r="ES44" s="40"/>
      <c r="ET44" s="40"/>
      <c r="EU44" s="40"/>
      <c r="EV44" s="40"/>
      <c r="EW44" s="40"/>
      <c r="EX44" s="10"/>
      <c r="EY44" s="10" t="s">
        <v>261</v>
      </c>
      <c r="EZ44" s="10" t="s">
        <v>262</v>
      </c>
      <c r="FA44" s="46" t="s">
        <v>256</v>
      </c>
    </row>
    <row r="45" spans="1:157" ht="19.5" customHeight="1">
      <c r="A45" s="8" t="s">
        <v>740</v>
      </c>
      <c r="B45" s="40" t="s">
        <v>96</v>
      </c>
      <c r="C45" s="40" t="s">
        <v>97</v>
      </c>
      <c r="D45" s="40" t="s">
        <v>98</v>
      </c>
      <c r="E45" s="40" t="s">
        <v>65</v>
      </c>
      <c r="F45" s="40"/>
      <c r="G45" s="40" t="s">
        <v>68</v>
      </c>
      <c r="H45" s="40">
        <v>58</v>
      </c>
      <c r="I45" s="40">
        <v>710000000</v>
      </c>
      <c r="J45" s="40" t="s">
        <v>94</v>
      </c>
      <c r="K45" s="40" t="s">
        <v>264</v>
      </c>
      <c r="L45" s="40" t="s">
        <v>31</v>
      </c>
      <c r="M45" s="40">
        <v>396473100</v>
      </c>
      <c r="N45" s="40" t="s">
        <v>110</v>
      </c>
      <c r="O45" s="40" t="s">
        <v>44</v>
      </c>
      <c r="P45" s="40" t="s">
        <v>121</v>
      </c>
      <c r="Q45" s="40"/>
      <c r="R45" s="40"/>
      <c r="S45" s="40">
        <v>0</v>
      </c>
      <c r="T45" s="40">
        <v>0</v>
      </c>
      <c r="U45" s="40">
        <v>100</v>
      </c>
      <c r="V45" s="40" t="s">
        <v>89</v>
      </c>
      <c r="W45" s="40" t="s">
        <v>76</v>
      </c>
      <c r="X45" s="9">
        <v>220</v>
      </c>
      <c r="Y45" s="9">
        <v>341.33</v>
      </c>
      <c r="Z45" s="9">
        <f>X45*Y45</f>
        <v>75092.59999999999</v>
      </c>
      <c r="AA45" s="9">
        <f>IF(W45="С НДС",Z45*1.12,Z45)</f>
        <v>84103.712</v>
      </c>
      <c r="AB45" s="9">
        <v>220</v>
      </c>
      <c r="AC45" s="9">
        <v>341.33</v>
      </c>
      <c r="AD45" s="9">
        <f>AB45*AC45</f>
        <v>75092.59999999999</v>
      </c>
      <c r="AE45" s="9">
        <f>IF(W45="С НДС",AD45*1.12,AD45)</f>
        <v>84103.712</v>
      </c>
      <c r="AF45" s="9">
        <v>440</v>
      </c>
      <c r="AG45" s="9">
        <v>341.33</v>
      </c>
      <c r="AH45" s="9">
        <f>AF45*AG45</f>
        <v>150185.19999999998</v>
      </c>
      <c r="AI45" s="9">
        <f>IF(W45="С НДС",AH45*1.12,AH45)</f>
        <v>168207.424</v>
      </c>
      <c r="AJ45" s="9">
        <v>220</v>
      </c>
      <c r="AK45" s="9">
        <v>341.33</v>
      </c>
      <c r="AL45" s="9">
        <f>AJ45*AK45</f>
        <v>75092.59999999999</v>
      </c>
      <c r="AM45" s="9">
        <f>IF(W45="С НДС",AL45*1.12,AL45)</f>
        <v>84103.712</v>
      </c>
      <c r="AN45" s="9"/>
      <c r="AO45" s="9"/>
      <c r="AP45" s="9">
        <f>AN45*AO45</f>
        <v>0</v>
      </c>
      <c r="AQ45" s="9">
        <f>IF(W45="С НДС",AP45*1.12,AP45)</f>
        <v>0</v>
      </c>
      <c r="AR45" s="9"/>
      <c r="AS45" s="9"/>
      <c r="AT45" s="9">
        <f>AR45*AS45</f>
        <v>0</v>
      </c>
      <c r="AU45" s="9">
        <f>IF(W45="С НДС",AT45*1.12,AT45)</f>
        <v>0</v>
      </c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>
        <f>SUM(X45,AB45,AF45,AJ45,AN45)</f>
        <v>1100</v>
      </c>
      <c r="EK45" s="9">
        <f>SUM(AT45,AP45,AL45,AD45,Z45,AH45)</f>
        <v>375463</v>
      </c>
      <c r="EL45" s="9">
        <f>IF(W45="С НДС",EK45*1.12,EK45)</f>
        <v>420518.56000000006</v>
      </c>
      <c r="EM45" s="10" t="s">
        <v>95</v>
      </c>
      <c r="EN45" s="40"/>
      <c r="EO45" s="40"/>
      <c r="EP45" s="40" t="s">
        <v>92</v>
      </c>
      <c r="EQ45" s="40" t="s">
        <v>129</v>
      </c>
      <c r="ER45" s="40" t="s">
        <v>130</v>
      </c>
      <c r="ES45" s="40"/>
      <c r="ET45" s="40"/>
      <c r="EU45" s="40"/>
      <c r="EV45" s="40"/>
      <c r="EW45" s="40"/>
      <c r="EX45" s="10"/>
      <c r="EY45" s="10" t="s">
        <v>261</v>
      </c>
      <c r="EZ45" s="10" t="s">
        <v>262</v>
      </c>
      <c r="FA45" s="46" t="s">
        <v>256</v>
      </c>
    </row>
    <row r="46" spans="1:157" ht="19.5" customHeight="1">
      <c r="A46" s="8" t="s">
        <v>296</v>
      </c>
      <c r="B46" s="40" t="s">
        <v>96</v>
      </c>
      <c r="C46" s="40" t="s">
        <v>97</v>
      </c>
      <c r="D46" s="40" t="s">
        <v>98</v>
      </c>
      <c r="E46" s="40" t="s">
        <v>65</v>
      </c>
      <c r="F46" s="40"/>
      <c r="G46" s="40" t="s">
        <v>68</v>
      </c>
      <c r="H46" s="40">
        <v>58</v>
      </c>
      <c r="I46" s="40">
        <v>710000000</v>
      </c>
      <c r="J46" s="40" t="s">
        <v>94</v>
      </c>
      <c r="K46" s="40" t="s">
        <v>264</v>
      </c>
      <c r="L46" s="40" t="s">
        <v>31</v>
      </c>
      <c r="M46" s="40" t="s">
        <v>145</v>
      </c>
      <c r="N46" s="40" t="s">
        <v>103</v>
      </c>
      <c r="O46" s="40" t="s">
        <v>44</v>
      </c>
      <c r="P46" s="40" t="s">
        <v>121</v>
      </c>
      <c r="Q46" s="40"/>
      <c r="R46" s="40"/>
      <c r="S46" s="40">
        <v>0</v>
      </c>
      <c r="T46" s="40">
        <v>0</v>
      </c>
      <c r="U46" s="40">
        <v>100</v>
      </c>
      <c r="V46" s="40" t="s">
        <v>89</v>
      </c>
      <c r="W46" s="40" t="s">
        <v>76</v>
      </c>
      <c r="X46" s="9">
        <v>100</v>
      </c>
      <c r="Y46" s="9">
        <v>341.33</v>
      </c>
      <c r="Z46" s="9">
        <f t="shared" si="0"/>
        <v>34133</v>
      </c>
      <c r="AA46" s="9">
        <f t="shared" si="1"/>
        <v>38228.96000000001</v>
      </c>
      <c r="AB46" s="9">
        <v>100</v>
      </c>
      <c r="AC46" s="9">
        <v>341.33</v>
      </c>
      <c r="AD46" s="9">
        <f t="shared" si="2"/>
        <v>34133</v>
      </c>
      <c r="AE46" s="9">
        <f t="shared" si="3"/>
        <v>38228.96000000001</v>
      </c>
      <c r="AF46" s="9">
        <v>100</v>
      </c>
      <c r="AG46" s="9">
        <v>341.33</v>
      </c>
      <c r="AH46" s="9">
        <f t="shared" si="4"/>
        <v>34133</v>
      </c>
      <c r="AI46" s="9">
        <f t="shared" si="5"/>
        <v>38228.96000000001</v>
      </c>
      <c r="AJ46" s="9">
        <v>100</v>
      </c>
      <c r="AK46" s="9">
        <v>341.33</v>
      </c>
      <c r="AL46" s="9">
        <f t="shared" si="6"/>
        <v>34133</v>
      </c>
      <c r="AM46" s="9">
        <f t="shared" si="7"/>
        <v>38228.96000000001</v>
      </c>
      <c r="AN46" s="9"/>
      <c r="AO46" s="9"/>
      <c r="AP46" s="9">
        <f t="shared" si="8"/>
        <v>0</v>
      </c>
      <c r="AQ46" s="9">
        <f t="shared" si="9"/>
        <v>0</v>
      </c>
      <c r="AR46" s="9"/>
      <c r="AS46" s="9"/>
      <c r="AT46" s="9">
        <f t="shared" si="10"/>
        <v>0</v>
      </c>
      <c r="AU46" s="9">
        <f t="shared" si="11"/>
        <v>0</v>
      </c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>
        <f t="shared" si="12"/>
        <v>400</v>
      </c>
      <c r="EK46" s="9">
        <v>0</v>
      </c>
      <c r="EL46" s="9">
        <v>0</v>
      </c>
      <c r="EM46" s="10" t="s">
        <v>95</v>
      </c>
      <c r="EN46" s="40"/>
      <c r="EO46" s="40"/>
      <c r="EP46" s="40" t="s">
        <v>92</v>
      </c>
      <c r="EQ46" s="40" t="s">
        <v>129</v>
      </c>
      <c r="ER46" s="40" t="s">
        <v>130</v>
      </c>
      <c r="ES46" s="40"/>
      <c r="ET46" s="40"/>
      <c r="EU46" s="40"/>
      <c r="EV46" s="40"/>
      <c r="EW46" s="40"/>
      <c r="EX46" s="10"/>
      <c r="EY46" s="10" t="s">
        <v>261</v>
      </c>
      <c r="EZ46" s="10" t="s">
        <v>262</v>
      </c>
      <c r="FA46" s="46" t="s">
        <v>256</v>
      </c>
    </row>
    <row r="47" spans="1:157" ht="19.5" customHeight="1">
      <c r="A47" s="8" t="s">
        <v>741</v>
      </c>
      <c r="B47" s="40" t="s">
        <v>96</v>
      </c>
      <c r="C47" s="40" t="s">
        <v>97</v>
      </c>
      <c r="D47" s="40" t="s">
        <v>98</v>
      </c>
      <c r="E47" s="40" t="s">
        <v>65</v>
      </c>
      <c r="F47" s="40"/>
      <c r="G47" s="40" t="s">
        <v>68</v>
      </c>
      <c r="H47" s="40">
        <v>58</v>
      </c>
      <c r="I47" s="40">
        <v>710000000</v>
      </c>
      <c r="J47" s="40" t="s">
        <v>94</v>
      </c>
      <c r="K47" s="40" t="s">
        <v>264</v>
      </c>
      <c r="L47" s="40" t="s">
        <v>31</v>
      </c>
      <c r="M47" s="40" t="s">
        <v>145</v>
      </c>
      <c r="N47" s="40" t="s">
        <v>103</v>
      </c>
      <c r="O47" s="40" t="s">
        <v>44</v>
      </c>
      <c r="P47" s="40" t="s">
        <v>121</v>
      </c>
      <c r="Q47" s="40"/>
      <c r="R47" s="40"/>
      <c r="S47" s="40">
        <v>0</v>
      </c>
      <c r="T47" s="40">
        <v>0</v>
      </c>
      <c r="U47" s="40">
        <v>100</v>
      </c>
      <c r="V47" s="40" t="s">
        <v>89</v>
      </c>
      <c r="W47" s="40" t="s">
        <v>76</v>
      </c>
      <c r="X47" s="9">
        <v>100</v>
      </c>
      <c r="Y47" s="9">
        <v>341.33</v>
      </c>
      <c r="Z47" s="9">
        <f>X47*Y47</f>
        <v>34133</v>
      </c>
      <c r="AA47" s="9">
        <f>IF(W47="С НДС",Z47*1.12,Z47)</f>
        <v>38228.96000000001</v>
      </c>
      <c r="AB47" s="9">
        <v>100</v>
      </c>
      <c r="AC47" s="9">
        <v>341.33</v>
      </c>
      <c r="AD47" s="9">
        <f>AB47*AC47</f>
        <v>34133</v>
      </c>
      <c r="AE47" s="9">
        <f>IF(W47="С НДС",AD47*1.12,AD47)</f>
        <v>38228.96000000001</v>
      </c>
      <c r="AF47" s="9">
        <v>200</v>
      </c>
      <c r="AG47" s="9">
        <v>341.33</v>
      </c>
      <c r="AH47" s="9">
        <f>AF47*AG47</f>
        <v>68266</v>
      </c>
      <c r="AI47" s="9">
        <f>IF(W47="С НДС",AH47*1.12,AH47)</f>
        <v>76457.92000000001</v>
      </c>
      <c r="AJ47" s="9">
        <v>100</v>
      </c>
      <c r="AK47" s="9">
        <v>341.33</v>
      </c>
      <c r="AL47" s="9">
        <f>AJ47*AK47</f>
        <v>34133</v>
      </c>
      <c r="AM47" s="9">
        <f>IF(W47="С НДС",AL47*1.12,AL47)</f>
        <v>38228.96000000001</v>
      </c>
      <c r="AN47" s="9"/>
      <c r="AO47" s="9"/>
      <c r="AP47" s="9">
        <f>AN47*AO47</f>
        <v>0</v>
      </c>
      <c r="AQ47" s="9">
        <f>IF(W47="С НДС",AP47*1.12,AP47)</f>
        <v>0</v>
      </c>
      <c r="AR47" s="9"/>
      <c r="AS47" s="9"/>
      <c r="AT47" s="9">
        <f>AR47*AS47</f>
        <v>0</v>
      </c>
      <c r="AU47" s="9">
        <f>IF(W47="С НДС",AT47*1.12,AT47)</f>
        <v>0</v>
      </c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>
        <f>SUM(X47,AB47,AF47,AJ47,AN47)</f>
        <v>500</v>
      </c>
      <c r="EK47" s="9">
        <f>SUM(AT47,AP47,AL47,AD47,Z47,AH47)</f>
        <v>170665</v>
      </c>
      <c r="EL47" s="9">
        <f>IF(W47="С НДС",EK47*1.12,EK47)</f>
        <v>191144.80000000002</v>
      </c>
      <c r="EM47" s="10" t="s">
        <v>95</v>
      </c>
      <c r="EN47" s="40"/>
      <c r="EO47" s="40"/>
      <c r="EP47" s="40" t="s">
        <v>92</v>
      </c>
      <c r="EQ47" s="40" t="s">
        <v>129</v>
      </c>
      <c r="ER47" s="40" t="s">
        <v>130</v>
      </c>
      <c r="ES47" s="40"/>
      <c r="ET47" s="40"/>
      <c r="EU47" s="40"/>
      <c r="EV47" s="40"/>
      <c r="EW47" s="40"/>
      <c r="EX47" s="10"/>
      <c r="EY47" s="10" t="s">
        <v>261</v>
      </c>
      <c r="EZ47" s="10" t="s">
        <v>262</v>
      </c>
      <c r="FA47" s="46" t="s">
        <v>256</v>
      </c>
    </row>
    <row r="48" spans="1:157" ht="19.5" customHeight="1">
      <c r="A48" s="8" t="s">
        <v>297</v>
      </c>
      <c r="B48" s="40" t="s">
        <v>96</v>
      </c>
      <c r="C48" s="40" t="s">
        <v>97</v>
      </c>
      <c r="D48" s="40" t="s">
        <v>98</v>
      </c>
      <c r="E48" s="40" t="s">
        <v>65</v>
      </c>
      <c r="F48" s="40"/>
      <c r="G48" s="40" t="s">
        <v>68</v>
      </c>
      <c r="H48" s="40">
        <v>58</v>
      </c>
      <c r="I48" s="40">
        <v>710000000</v>
      </c>
      <c r="J48" s="40" t="s">
        <v>94</v>
      </c>
      <c r="K48" s="40" t="s">
        <v>264</v>
      </c>
      <c r="L48" s="40" t="s">
        <v>31</v>
      </c>
      <c r="M48" s="40">
        <v>475030100</v>
      </c>
      <c r="N48" s="40" t="s">
        <v>102</v>
      </c>
      <c r="O48" s="40" t="s">
        <v>44</v>
      </c>
      <c r="P48" s="40" t="s">
        <v>121</v>
      </c>
      <c r="Q48" s="40"/>
      <c r="R48" s="40"/>
      <c r="S48" s="40">
        <v>0</v>
      </c>
      <c r="T48" s="40">
        <v>0</v>
      </c>
      <c r="U48" s="40">
        <v>100</v>
      </c>
      <c r="V48" s="40" t="s">
        <v>89</v>
      </c>
      <c r="W48" s="40" t="s">
        <v>76</v>
      </c>
      <c r="X48" s="9">
        <v>34</v>
      </c>
      <c r="Y48" s="9">
        <v>325.28</v>
      </c>
      <c r="Z48" s="9">
        <f t="shared" si="0"/>
        <v>11059.519999999999</v>
      </c>
      <c r="AA48" s="9">
        <f t="shared" si="1"/>
        <v>12386.6624</v>
      </c>
      <c r="AB48" s="9">
        <v>34</v>
      </c>
      <c r="AC48" s="9">
        <v>325.28</v>
      </c>
      <c r="AD48" s="9">
        <f t="shared" si="2"/>
        <v>11059.519999999999</v>
      </c>
      <c r="AE48" s="9">
        <f t="shared" si="3"/>
        <v>12386.6624</v>
      </c>
      <c r="AF48" s="9">
        <v>34</v>
      </c>
      <c r="AG48" s="9">
        <v>325.28</v>
      </c>
      <c r="AH48" s="9">
        <f t="shared" si="4"/>
        <v>11059.519999999999</v>
      </c>
      <c r="AI48" s="9">
        <f aca="true" t="shared" si="15" ref="AI48:AI81">IF(W48="С НДС",AH48*1.12,AH48)</f>
        <v>12386.6624</v>
      </c>
      <c r="AJ48" s="9">
        <v>34</v>
      </c>
      <c r="AK48" s="9">
        <v>325.28</v>
      </c>
      <c r="AL48" s="9">
        <f t="shared" si="6"/>
        <v>11059.519999999999</v>
      </c>
      <c r="AM48" s="9">
        <f aca="true" t="shared" si="16" ref="AM48:AM81">IF(W48="С НДС",AL48*1.12,AL48)</f>
        <v>12386.6624</v>
      </c>
      <c r="AN48" s="9"/>
      <c r="AO48" s="9"/>
      <c r="AP48" s="9">
        <f t="shared" si="8"/>
        <v>0</v>
      </c>
      <c r="AQ48" s="9">
        <f aca="true" t="shared" si="17" ref="AQ48:AQ81">IF(W48="С НДС",AP48*1.12,AP48)</f>
        <v>0</v>
      </c>
      <c r="AR48" s="9"/>
      <c r="AS48" s="9"/>
      <c r="AT48" s="9">
        <f t="shared" si="10"/>
        <v>0</v>
      </c>
      <c r="AU48" s="9">
        <f aca="true" t="shared" si="18" ref="AU48:AU81">IF(W48="С НДС",AT48*1.12,AT48)</f>
        <v>0</v>
      </c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>
        <f aca="true" t="shared" si="19" ref="EJ48:EJ81">SUM(X48,AB48,AF48,AJ48,AN48)</f>
        <v>136</v>
      </c>
      <c r="EK48" s="9">
        <f aca="true" t="shared" si="20" ref="EK48:EK81">SUM(AT48,AP48,AL48,AD48,Z48,AH48)</f>
        <v>44238.079999999994</v>
      </c>
      <c r="EL48" s="9">
        <f aca="true" t="shared" si="21" ref="EL48:EL81">IF(W48="С НДС",EK48*1.12,EK48)</f>
        <v>49546.6496</v>
      </c>
      <c r="EM48" s="10" t="s">
        <v>95</v>
      </c>
      <c r="EN48" s="40"/>
      <c r="EO48" s="40"/>
      <c r="EP48" s="40" t="s">
        <v>92</v>
      </c>
      <c r="EQ48" s="40" t="s">
        <v>128</v>
      </c>
      <c r="ER48" s="40" t="s">
        <v>128</v>
      </c>
      <c r="ES48" s="40"/>
      <c r="ET48" s="40"/>
      <c r="EU48" s="40"/>
      <c r="EV48" s="40"/>
      <c r="EW48" s="40"/>
      <c r="EX48" s="10"/>
      <c r="EY48" s="10" t="s">
        <v>261</v>
      </c>
      <c r="EZ48" s="10" t="s">
        <v>262</v>
      </c>
      <c r="FA48" s="46" t="s">
        <v>256</v>
      </c>
    </row>
    <row r="49" spans="1:157" ht="19.5" customHeight="1">
      <c r="A49" s="8" t="s">
        <v>298</v>
      </c>
      <c r="B49" s="40" t="s">
        <v>96</v>
      </c>
      <c r="C49" s="40" t="s">
        <v>97</v>
      </c>
      <c r="D49" s="40" t="s">
        <v>98</v>
      </c>
      <c r="E49" s="40" t="s">
        <v>65</v>
      </c>
      <c r="F49" s="40"/>
      <c r="G49" s="40" t="s">
        <v>68</v>
      </c>
      <c r="H49" s="40">
        <v>58</v>
      </c>
      <c r="I49" s="40">
        <v>710000000</v>
      </c>
      <c r="J49" s="40" t="s">
        <v>94</v>
      </c>
      <c r="K49" s="40" t="s">
        <v>264</v>
      </c>
      <c r="L49" s="40" t="s">
        <v>31</v>
      </c>
      <c r="M49" s="40" t="s">
        <v>146</v>
      </c>
      <c r="N49" s="40" t="s">
        <v>100</v>
      </c>
      <c r="O49" s="40" t="s">
        <v>44</v>
      </c>
      <c r="P49" s="40" t="s">
        <v>121</v>
      </c>
      <c r="Q49" s="40"/>
      <c r="R49" s="40"/>
      <c r="S49" s="40">
        <v>0</v>
      </c>
      <c r="T49" s="40">
        <v>0</v>
      </c>
      <c r="U49" s="40">
        <v>100</v>
      </c>
      <c r="V49" s="40" t="s">
        <v>89</v>
      </c>
      <c r="W49" s="40" t="s">
        <v>76</v>
      </c>
      <c r="X49" s="9">
        <v>10</v>
      </c>
      <c r="Y49" s="9">
        <v>325.28</v>
      </c>
      <c r="Z49" s="9">
        <f t="shared" si="0"/>
        <v>3252.7999999999997</v>
      </c>
      <c r="AA49" s="9">
        <f t="shared" si="1"/>
        <v>3643.136</v>
      </c>
      <c r="AB49" s="9">
        <v>10</v>
      </c>
      <c r="AC49" s="9">
        <v>325.28</v>
      </c>
      <c r="AD49" s="9">
        <f t="shared" si="2"/>
        <v>3252.7999999999997</v>
      </c>
      <c r="AE49" s="9">
        <f t="shared" si="3"/>
        <v>3643.136</v>
      </c>
      <c r="AF49" s="9">
        <v>10</v>
      </c>
      <c r="AG49" s="9">
        <v>325.28</v>
      </c>
      <c r="AH49" s="9">
        <f t="shared" si="4"/>
        <v>3252.7999999999997</v>
      </c>
      <c r="AI49" s="9">
        <f t="shared" si="15"/>
        <v>3643.136</v>
      </c>
      <c r="AJ49" s="9">
        <v>10</v>
      </c>
      <c r="AK49" s="9">
        <v>325.28</v>
      </c>
      <c r="AL49" s="9">
        <f t="shared" si="6"/>
        <v>3252.7999999999997</v>
      </c>
      <c r="AM49" s="9">
        <f t="shared" si="16"/>
        <v>3643.136</v>
      </c>
      <c r="AN49" s="9"/>
      <c r="AO49" s="9"/>
      <c r="AP49" s="9">
        <f t="shared" si="8"/>
        <v>0</v>
      </c>
      <c r="AQ49" s="9">
        <f t="shared" si="17"/>
        <v>0</v>
      </c>
      <c r="AR49" s="9"/>
      <c r="AS49" s="9"/>
      <c r="AT49" s="9">
        <f t="shared" si="10"/>
        <v>0</v>
      </c>
      <c r="AU49" s="9">
        <f t="shared" si="18"/>
        <v>0</v>
      </c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>
        <f t="shared" si="19"/>
        <v>40</v>
      </c>
      <c r="EK49" s="9">
        <f t="shared" si="20"/>
        <v>13011.199999999999</v>
      </c>
      <c r="EL49" s="9">
        <f t="shared" si="21"/>
        <v>14572.544</v>
      </c>
      <c r="EM49" s="10" t="s">
        <v>95</v>
      </c>
      <c r="EN49" s="40"/>
      <c r="EO49" s="40"/>
      <c r="EP49" s="40" t="s">
        <v>92</v>
      </c>
      <c r="EQ49" s="40" t="s">
        <v>128</v>
      </c>
      <c r="ER49" s="40" t="s">
        <v>128</v>
      </c>
      <c r="ES49" s="40"/>
      <c r="ET49" s="40"/>
      <c r="EU49" s="40"/>
      <c r="EV49" s="40"/>
      <c r="EW49" s="40"/>
      <c r="EX49" s="10"/>
      <c r="EY49" s="10" t="s">
        <v>261</v>
      </c>
      <c r="EZ49" s="10" t="s">
        <v>262</v>
      </c>
      <c r="FA49" s="46" t="s">
        <v>256</v>
      </c>
    </row>
    <row r="50" spans="1:157" ht="19.5" customHeight="1">
      <c r="A50" s="8" t="s">
        <v>299</v>
      </c>
      <c r="B50" s="40" t="s">
        <v>96</v>
      </c>
      <c r="C50" s="40" t="s">
        <v>97</v>
      </c>
      <c r="D50" s="40" t="s">
        <v>98</v>
      </c>
      <c r="E50" s="40" t="s">
        <v>65</v>
      </c>
      <c r="F50" s="40"/>
      <c r="G50" s="40" t="s">
        <v>68</v>
      </c>
      <c r="H50" s="40">
        <v>58</v>
      </c>
      <c r="I50" s="40">
        <v>710000000</v>
      </c>
      <c r="J50" s="40" t="s">
        <v>94</v>
      </c>
      <c r="K50" s="40" t="s">
        <v>264</v>
      </c>
      <c r="L50" s="40" t="s">
        <v>31</v>
      </c>
      <c r="M50" s="40">
        <v>231010000</v>
      </c>
      <c r="N50" s="40" t="s">
        <v>99</v>
      </c>
      <c r="O50" s="40" t="s">
        <v>44</v>
      </c>
      <c r="P50" s="40" t="s">
        <v>121</v>
      </c>
      <c r="Q50" s="40"/>
      <c r="R50" s="40"/>
      <c r="S50" s="40">
        <v>0</v>
      </c>
      <c r="T50" s="40">
        <v>0</v>
      </c>
      <c r="U50" s="40">
        <v>100</v>
      </c>
      <c r="V50" s="40" t="s">
        <v>89</v>
      </c>
      <c r="W50" s="40" t="s">
        <v>76</v>
      </c>
      <c r="X50" s="9">
        <v>13</v>
      </c>
      <c r="Y50" s="9">
        <v>325.28</v>
      </c>
      <c r="Z50" s="9">
        <f t="shared" si="0"/>
        <v>4228.639999999999</v>
      </c>
      <c r="AA50" s="9">
        <f t="shared" si="1"/>
        <v>4736.0768</v>
      </c>
      <c r="AB50" s="9">
        <v>13</v>
      </c>
      <c r="AC50" s="9">
        <v>325.28</v>
      </c>
      <c r="AD50" s="9">
        <f t="shared" si="2"/>
        <v>4228.639999999999</v>
      </c>
      <c r="AE50" s="9">
        <f t="shared" si="3"/>
        <v>4736.0768</v>
      </c>
      <c r="AF50" s="9">
        <v>13</v>
      </c>
      <c r="AG50" s="9">
        <v>325.28</v>
      </c>
      <c r="AH50" s="9">
        <f t="shared" si="4"/>
        <v>4228.639999999999</v>
      </c>
      <c r="AI50" s="9">
        <f t="shared" si="15"/>
        <v>4736.0768</v>
      </c>
      <c r="AJ50" s="9">
        <v>13</v>
      </c>
      <c r="AK50" s="9">
        <v>325.28</v>
      </c>
      <c r="AL50" s="9">
        <f t="shared" si="6"/>
        <v>4228.639999999999</v>
      </c>
      <c r="AM50" s="9">
        <f t="shared" si="16"/>
        <v>4736.0768</v>
      </c>
      <c r="AN50" s="9"/>
      <c r="AO50" s="9"/>
      <c r="AP50" s="9">
        <f t="shared" si="8"/>
        <v>0</v>
      </c>
      <c r="AQ50" s="9">
        <f t="shared" si="17"/>
        <v>0</v>
      </c>
      <c r="AR50" s="9"/>
      <c r="AS50" s="9"/>
      <c r="AT50" s="9">
        <f t="shared" si="10"/>
        <v>0</v>
      </c>
      <c r="AU50" s="9">
        <f t="shared" si="18"/>
        <v>0</v>
      </c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>
        <f t="shared" si="19"/>
        <v>52</v>
      </c>
      <c r="EK50" s="9">
        <f t="shared" si="20"/>
        <v>16914.559999999998</v>
      </c>
      <c r="EL50" s="9">
        <f t="shared" si="21"/>
        <v>18944.3072</v>
      </c>
      <c r="EM50" s="10" t="s">
        <v>95</v>
      </c>
      <c r="EN50" s="40"/>
      <c r="EO50" s="40"/>
      <c r="EP50" s="40" t="s">
        <v>92</v>
      </c>
      <c r="EQ50" s="40" t="s">
        <v>128</v>
      </c>
      <c r="ER50" s="40" t="s">
        <v>128</v>
      </c>
      <c r="ES50" s="40"/>
      <c r="ET50" s="40"/>
      <c r="EU50" s="40"/>
      <c r="EV50" s="40"/>
      <c r="EW50" s="40"/>
      <c r="EX50" s="10"/>
      <c r="EY50" s="10" t="s">
        <v>261</v>
      </c>
      <c r="EZ50" s="10" t="s">
        <v>262</v>
      </c>
      <c r="FA50" s="46" t="s">
        <v>256</v>
      </c>
    </row>
    <row r="51" spans="1:157" ht="19.5" customHeight="1">
      <c r="A51" s="8" t="s">
        <v>300</v>
      </c>
      <c r="B51" s="40" t="s">
        <v>96</v>
      </c>
      <c r="C51" s="40" t="s">
        <v>97</v>
      </c>
      <c r="D51" s="40" t="s">
        <v>98</v>
      </c>
      <c r="E51" s="40" t="s">
        <v>65</v>
      </c>
      <c r="F51" s="40"/>
      <c r="G51" s="40" t="s">
        <v>68</v>
      </c>
      <c r="H51" s="40">
        <v>58</v>
      </c>
      <c r="I51" s="40">
        <v>710000000</v>
      </c>
      <c r="J51" s="40" t="s">
        <v>94</v>
      </c>
      <c r="K51" s="40" t="s">
        <v>264</v>
      </c>
      <c r="L51" s="40" t="s">
        <v>31</v>
      </c>
      <c r="M51" s="40">
        <v>154820100</v>
      </c>
      <c r="N51" s="40" t="s">
        <v>101</v>
      </c>
      <c r="O51" s="40" t="s">
        <v>44</v>
      </c>
      <c r="P51" s="40" t="s">
        <v>121</v>
      </c>
      <c r="Q51" s="40"/>
      <c r="R51" s="40"/>
      <c r="S51" s="40">
        <v>0</v>
      </c>
      <c r="T51" s="40">
        <v>0</v>
      </c>
      <c r="U51" s="40">
        <v>100</v>
      </c>
      <c r="V51" s="40" t="s">
        <v>89</v>
      </c>
      <c r="W51" s="40" t="s">
        <v>76</v>
      </c>
      <c r="X51" s="9">
        <v>21</v>
      </c>
      <c r="Y51" s="9">
        <v>325.28</v>
      </c>
      <c r="Z51" s="9">
        <f t="shared" si="0"/>
        <v>6830.879999999999</v>
      </c>
      <c r="AA51" s="9">
        <f t="shared" si="1"/>
        <v>7650.585599999999</v>
      </c>
      <c r="AB51" s="9">
        <v>21</v>
      </c>
      <c r="AC51" s="9">
        <v>325.28</v>
      </c>
      <c r="AD51" s="9">
        <f t="shared" si="2"/>
        <v>6830.879999999999</v>
      </c>
      <c r="AE51" s="9">
        <f t="shared" si="3"/>
        <v>7650.585599999999</v>
      </c>
      <c r="AF51" s="9">
        <v>21</v>
      </c>
      <c r="AG51" s="9">
        <v>325.28</v>
      </c>
      <c r="AH51" s="9">
        <f t="shared" si="4"/>
        <v>6830.879999999999</v>
      </c>
      <c r="AI51" s="9">
        <f t="shared" si="15"/>
        <v>7650.585599999999</v>
      </c>
      <c r="AJ51" s="9">
        <v>21</v>
      </c>
      <c r="AK51" s="9">
        <v>325.28</v>
      </c>
      <c r="AL51" s="9">
        <f t="shared" si="6"/>
        <v>6830.879999999999</v>
      </c>
      <c r="AM51" s="9">
        <f t="shared" si="16"/>
        <v>7650.585599999999</v>
      </c>
      <c r="AN51" s="9"/>
      <c r="AO51" s="9"/>
      <c r="AP51" s="9">
        <f t="shared" si="8"/>
        <v>0</v>
      </c>
      <c r="AQ51" s="9">
        <f t="shared" si="17"/>
        <v>0</v>
      </c>
      <c r="AR51" s="9"/>
      <c r="AS51" s="9"/>
      <c r="AT51" s="9">
        <f t="shared" si="10"/>
        <v>0</v>
      </c>
      <c r="AU51" s="9">
        <f t="shared" si="18"/>
        <v>0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>
        <f t="shared" si="19"/>
        <v>84</v>
      </c>
      <c r="EK51" s="9">
        <f t="shared" si="20"/>
        <v>27323.519999999997</v>
      </c>
      <c r="EL51" s="9">
        <f t="shared" si="21"/>
        <v>30602.342399999998</v>
      </c>
      <c r="EM51" s="10" t="s">
        <v>95</v>
      </c>
      <c r="EN51" s="40"/>
      <c r="EO51" s="40"/>
      <c r="EP51" s="40" t="s">
        <v>92</v>
      </c>
      <c r="EQ51" s="40" t="s">
        <v>128</v>
      </c>
      <c r="ER51" s="40" t="s">
        <v>128</v>
      </c>
      <c r="ES51" s="40"/>
      <c r="ET51" s="40"/>
      <c r="EU51" s="40"/>
      <c r="EV51" s="40"/>
      <c r="EW51" s="40"/>
      <c r="EX51" s="10"/>
      <c r="EY51" s="10" t="s">
        <v>261</v>
      </c>
      <c r="EZ51" s="10" t="s">
        <v>262</v>
      </c>
      <c r="FA51" s="46" t="s">
        <v>256</v>
      </c>
    </row>
    <row r="52" spans="1:157" ht="19.5" customHeight="1">
      <c r="A52" s="8" t="s">
        <v>301</v>
      </c>
      <c r="B52" s="40" t="s">
        <v>96</v>
      </c>
      <c r="C52" s="40" t="s">
        <v>97</v>
      </c>
      <c r="D52" s="40" t="s">
        <v>98</v>
      </c>
      <c r="E52" s="40" t="s">
        <v>65</v>
      </c>
      <c r="F52" s="40"/>
      <c r="G52" s="40" t="s">
        <v>68</v>
      </c>
      <c r="H52" s="40">
        <v>58</v>
      </c>
      <c r="I52" s="40">
        <v>710000000</v>
      </c>
      <c r="J52" s="40" t="s">
        <v>94</v>
      </c>
      <c r="K52" s="40" t="s">
        <v>264</v>
      </c>
      <c r="L52" s="40" t="s">
        <v>31</v>
      </c>
      <c r="M52" s="40">
        <v>433257100</v>
      </c>
      <c r="N52" s="40" t="s">
        <v>148</v>
      </c>
      <c r="O52" s="40" t="s">
        <v>44</v>
      </c>
      <c r="P52" s="40" t="s">
        <v>121</v>
      </c>
      <c r="Q52" s="40"/>
      <c r="R52" s="40"/>
      <c r="S52" s="40">
        <v>0</v>
      </c>
      <c r="T52" s="40">
        <v>0</v>
      </c>
      <c r="U52" s="40">
        <v>100</v>
      </c>
      <c r="V52" s="40" t="s">
        <v>89</v>
      </c>
      <c r="W52" s="40" t="s">
        <v>76</v>
      </c>
      <c r="X52" s="9">
        <v>14</v>
      </c>
      <c r="Y52" s="9">
        <v>325.28</v>
      </c>
      <c r="Z52" s="9">
        <f t="shared" si="0"/>
        <v>4553.92</v>
      </c>
      <c r="AA52" s="9">
        <f t="shared" si="1"/>
        <v>5100.3904</v>
      </c>
      <c r="AB52" s="9">
        <v>14</v>
      </c>
      <c r="AC52" s="9">
        <v>325.28</v>
      </c>
      <c r="AD52" s="9">
        <f t="shared" si="2"/>
        <v>4553.92</v>
      </c>
      <c r="AE52" s="9">
        <f t="shared" si="3"/>
        <v>5100.3904</v>
      </c>
      <c r="AF52" s="9">
        <v>14</v>
      </c>
      <c r="AG52" s="9">
        <v>325.28</v>
      </c>
      <c r="AH52" s="9">
        <f t="shared" si="4"/>
        <v>4553.92</v>
      </c>
      <c r="AI52" s="9">
        <f t="shared" si="15"/>
        <v>5100.3904</v>
      </c>
      <c r="AJ52" s="9">
        <v>14</v>
      </c>
      <c r="AK52" s="9">
        <v>325.28</v>
      </c>
      <c r="AL52" s="9">
        <f t="shared" si="6"/>
        <v>4553.92</v>
      </c>
      <c r="AM52" s="9">
        <f t="shared" si="16"/>
        <v>5100.3904</v>
      </c>
      <c r="AN52" s="9"/>
      <c r="AO52" s="9"/>
      <c r="AP52" s="9">
        <f t="shared" si="8"/>
        <v>0</v>
      </c>
      <c r="AQ52" s="9">
        <f t="shared" si="17"/>
        <v>0</v>
      </c>
      <c r="AR52" s="9"/>
      <c r="AS52" s="9"/>
      <c r="AT52" s="9">
        <f t="shared" si="10"/>
        <v>0</v>
      </c>
      <c r="AU52" s="9">
        <f t="shared" si="18"/>
        <v>0</v>
      </c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>
        <f t="shared" si="19"/>
        <v>56</v>
      </c>
      <c r="EK52" s="9">
        <f t="shared" si="20"/>
        <v>18215.68</v>
      </c>
      <c r="EL52" s="9">
        <f t="shared" si="21"/>
        <v>20401.5616</v>
      </c>
      <c r="EM52" s="10" t="s">
        <v>95</v>
      </c>
      <c r="EN52" s="40"/>
      <c r="EO52" s="40"/>
      <c r="EP52" s="40" t="s">
        <v>92</v>
      </c>
      <c r="EQ52" s="40" t="s">
        <v>128</v>
      </c>
      <c r="ER52" s="40" t="s">
        <v>128</v>
      </c>
      <c r="ES52" s="40"/>
      <c r="ET52" s="40"/>
      <c r="EU52" s="40"/>
      <c r="EV52" s="40"/>
      <c r="EW52" s="40"/>
      <c r="EX52" s="10"/>
      <c r="EY52" s="10" t="s">
        <v>261</v>
      </c>
      <c r="EZ52" s="10" t="s">
        <v>262</v>
      </c>
      <c r="FA52" s="46" t="s">
        <v>256</v>
      </c>
    </row>
    <row r="53" spans="1:157" ht="19.5" customHeight="1">
      <c r="A53" s="8" t="s">
        <v>302</v>
      </c>
      <c r="B53" s="40" t="s">
        <v>96</v>
      </c>
      <c r="C53" s="40" t="s">
        <v>97</v>
      </c>
      <c r="D53" s="40" t="s">
        <v>98</v>
      </c>
      <c r="E53" s="40" t="s">
        <v>65</v>
      </c>
      <c r="F53" s="40"/>
      <c r="G53" s="40" t="s">
        <v>68</v>
      </c>
      <c r="H53" s="40">
        <v>58</v>
      </c>
      <c r="I53" s="40">
        <v>710000000</v>
      </c>
      <c r="J53" s="40" t="s">
        <v>94</v>
      </c>
      <c r="K53" s="40" t="s">
        <v>264</v>
      </c>
      <c r="L53" s="40" t="s">
        <v>31</v>
      </c>
      <c r="M53" s="40">
        <v>431010000</v>
      </c>
      <c r="N53" s="40" t="s">
        <v>114</v>
      </c>
      <c r="O53" s="40" t="s">
        <v>44</v>
      </c>
      <c r="P53" s="40" t="s">
        <v>121</v>
      </c>
      <c r="Q53" s="40"/>
      <c r="R53" s="40"/>
      <c r="S53" s="40">
        <v>0</v>
      </c>
      <c r="T53" s="40">
        <v>0</v>
      </c>
      <c r="U53" s="40">
        <v>100</v>
      </c>
      <c r="V53" s="40" t="s">
        <v>89</v>
      </c>
      <c r="W53" s="40" t="s">
        <v>76</v>
      </c>
      <c r="X53" s="9">
        <v>19</v>
      </c>
      <c r="Y53" s="9">
        <v>325.28</v>
      </c>
      <c r="Z53" s="9">
        <f t="shared" si="0"/>
        <v>6180.32</v>
      </c>
      <c r="AA53" s="9">
        <f t="shared" si="1"/>
        <v>6921.9584</v>
      </c>
      <c r="AB53" s="9">
        <v>19</v>
      </c>
      <c r="AC53" s="9">
        <v>325.28</v>
      </c>
      <c r="AD53" s="9">
        <f t="shared" si="2"/>
        <v>6180.32</v>
      </c>
      <c r="AE53" s="9">
        <f t="shared" si="3"/>
        <v>6921.9584</v>
      </c>
      <c r="AF53" s="9">
        <v>19</v>
      </c>
      <c r="AG53" s="9">
        <v>325.28</v>
      </c>
      <c r="AH53" s="9">
        <f t="shared" si="4"/>
        <v>6180.32</v>
      </c>
      <c r="AI53" s="9">
        <f t="shared" si="15"/>
        <v>6921.9584</v>
      </c>
      <c r="AJ53" s="9">
        <v>19</v>
      </c>
      <c r="AK53" s="9">
        <v>325.28</v>
      </c>
      <c r="AL53" s="9">
        <f t="shared" si="6"/>
        <v>6180.32</v>
      </c>
      <c r="AM53" s="9">
        <f t="shared" si="16"/>
        <v>6921.9584</v>
      </c>
      <c r="AN53" s="9"/>
      <c r="AO53" s="9"/>
      <c r="AP53" s="9">
        <f t="shared" si="8"/>
        <v>0</v>
      </c>
      <c r="AQ53" s="9">
        <f t="shared" si="17"/>
        <v>0</v>
      </c>
      <c r="AR53" s="9"/>
      <c r="AS53" s="9"/>
      <c r="AT53" s="9">
        <f t="shared" si="10"/>
        <v>0</v>
      </c>
      <c r="AU53" s="9">
        <f t="shared" si="18"/>
        <v>0</v>
      </c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>
        <f t="shared" si="19"/>
        <v>76</v>
      </c>
      <c r="EK53" s="9">
        <f t="shared" si="20"/>
        <v>24721.28</v>
      </c>
      <c r="EL53" s="9">
        <f t="shared" si="21"/>
        <v>27687.8336</v>
      </c>
      <c r="EM53" s="10" t="s">
        <v>95</v>
      </c>
      <c r="EN53" s="40"/>
      <c r="EO53" s="40"/>
      <c r="EP53" s="40" t="s">
        <v>92</v>
      </c>
      <c r="EQ53" s="40" t="s">
        <v>128</v>
      </c>
      <c r="ER53" s="40" t="s">
        <v>128</v>
      </c>
      <c r="ES53" s="40"/>
      <c r="ET53" s="40"/>
      <c r="EU53" s="40"/>
      <c r="EV53" s="40"/>
      <c r="EW53" s="40"/>
      <c r="EX53" s="10"/>
      <c r="EY53" s="10" t="s">
        <v>261</v>
      </c>
      <c r="EZ53" s="10" t="s">
        <v>262</v>
      </c>
      <c r="FA53" s="46" t="s">
        <v>256</v>
      </c>
    </row>
    <row r="54" spans="1:157" ht="19.5" customHeight="1">
      <c r="A54" s="8" t="s">
        <v>303</v>
      </c>
      <c r="B54" s="40" t="s">
        <v>96</v>
      </c>
      <c r="C54" s="40" t="s">
        <v>97</v>
      </c>
      <c r="D54" s="40" t="s">
        <v>98</v>
      </c>
      <c r="E54" s="40" t="s">
        <v>65</v>
      </c>
      <c r="F54" s="40"/>
      <c r="G54" s="40" t="s">
        <v>68</v>
      </c>
      <c r="H54" s="40">
        <v>58</v>
      </c>
      <c r="I54" s="40">
        <v>710000000</v>
      </c>
      <c r="J54" s="40" t="s">
        <v>94</v>
      </c>
      <c r="K54" s="40" t="s">
        <v>264</v>
      </c>
      <c r="L54" s="40" t="s">
        <v>31</v>
      </c>
      <c r="M54" s="40">
        <v>511610000</v>
      </c>
      <c r="N54" s="40" t="s">
        <v>113</v>
      </c>
      <c r="O54" s="40" t="s">
        <v>44</v>
      </c>
      <c r="P54" s="40" t="s">
        <v>121</v>
      </c>
      <c r="Q54" s="40"/>
      <c r="R54" s="40"/>
      <c r="S54" s="40">
        <v>0</v>
      </c>
      <c r="T54" s="40">
        <v>0</v>
      </c>
      <c r="U54" s="40">
        <v>100</v>
      </c>
      <c r="V54" s="40" t="s">
        <v>89</v>
      </c>
      <c r="W54" s="40" t="s">
        <v>76</v>
      </c>
      <c r="X54" s="9">
        <v>21</v>
      </c>
      <c r="Y54" s="9">
        <v>325.28</v>
      </c>
      <c r="Z54" s="9">
        <f t="shared" si="0"/>
        <v>6830.879999999999</v>
      </c>
      <c r="AA54" s="9">
        <f t="shared" si="1"/>
        <v>7650.585599999999</v>
      </c>
      <c r="AB54" s="9">
        <v>21</v>
      </c>
      <c r="AC54" s="9">
        <v>325.28</v>
      </c>
      <c r="AD54" s="9">
        <f t="shared" si="2"/>
        <v>6830.879999999999</v>
      </c>
      <c r="AE54" s="9">
        <f t="shared" si="3"/>
        <v>7650.585599999999</v>
      </c>
      <c r="AF54" s="9">
        <v>21</v>
      </c>
      <c r="AG54" s="9">
        <v>325.28</v>
      </c>
      <c r="AH54" s="9">
        <f t="shared" si="4"/>
        <v>6830.879999999999</v>
      </c>
      <c r="AI54" s="9">
        <f t="shared" si="15"/>
        <v>7650.585599999999</v>
      </c>
      <c r="AJ54" s="9">
        <v>21</v>
      </c>
      <c r="AK54" s="9">
        <v>325.28</v>
      </c>
      <c r="AL54" s="9">
        <f t="shared" si="6"/>
        <v>6830.879999999999</v>
      </c>
      <c r="AM54" s="9">
        <f t="shared" si="16"/>
        <v>7650.585599999999</v>
      </c>
      <c r="AN54" s="9"/>
      <c r="AO54" s="9"/>
      <c r="AP54" s="9">
        <f t="shared" si="8"/>
        <v>0</v>
      </c>
      <c r="AQ54" s="9">
        <f t="shared" si="17"/>
        <v>0</v>
      </c>
      <c r="AR54" s="9"/>
      <c r="AS54" s="9"/>
      <c r="AT54" s="9">
        <f t="shared" si="10"/>
        <v>0</v>
      </c>
      <c r="AU54" s="9">
        <f t="shared" si="18"/>
        <v>0</v>
      </c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>
        <f t="shared" si="19"/>
        <v>84</v>
      </c>
      <c r="EK54" s="9">
        <f t="shared" si="20"/>
        <v>27323.519999999997</v>
      </c>
      <c r="EL54" s="9">
        <f t="shared" si="21"/>
        <v>30602.342399999998</v>
      </c>
      <c r="EM54" s="10" t="s">
        <v>95</v>
      </c>
      <c r="EN54" s="40"/>
      <c r="EO54" s="40"/>
      <c r="EP54" s="40" t="s">
        <v>92</v>
      </c>
      <c r="EQ54" s="40" t="s">
        <v>128</v>
      </c>
      <c r="ER54" s="40" t="s">
        <v>128</v>
      </c>
      <c r="ES54" s="40"/>
      <c r="ET54" s="40"/>
      <c r="EU54" s="40"/>
      <c r="EV54" s="40"/>
      <c r="EW54" s="40"/>
      <c r="EX54" s="10"/>
      <c r="EY54" s="10" t="s">
        <v>261</v>
      </c>
      <c r="EZ54" s="10" t="s">
        <v>262</v>
      </c>
      <c r="FA54" s="46" t="s">
        <v>256</v>
      </c>
    </row>
    <row r="55" spans="1:157" ht="19.5" customHeight="1">
      <c r="A55" s="8" t="s">
        <v>304</v>
      </c>
      <c r="B55" s="40" t="s">
        <v>96</v>
      </c>
      <c r="C55" s="40" t="s">
        <v>97</v>
      </c>
      <c r="D55" s="40" t="s">
        <v>98</v>
      </c>
      <c r="E55" s="40" t="s">
        <v>65</v>
      </c>
      <c r="F55" s="40"/>
      <c r="G55" s="40" t="s">
        <v>68</v>
      </c>
      <c r="H55" s="40">
        <v>58</v>
      </c>
      <c r="I55" s="40">
        <v>710000000</v>
      </c>
      <c r="J55" s="40" t="s">
        <v>94</v>
      </c>
      <c r="K55" s="40" t="s">
        <v>264</v>
      </c>
      <c r="L55" s="40" t="s">
        <v>31</v>
      </c>
      <c r="M55" s="40">
        <v>316621100</v>
      </c>
      <c r="N55" s="40" t="s">
        <v>120</v>
      </c>
      <c r="O55" s="40" t="s">
        <v>44</v>
      </c>
      <c r="P55" s="40" t="s">
        <v>121</v>
      </c>
      <c r="Q55" s="40"/>
      <c r="R55" s="40"/>
      <c r="S55" s="40">
        <v>0</v>
      </c>
      <c r="T55" s="40">
        <v>0</v>
      </c>
      <c r="U55" s="40">
        <v>100</v>
      </c>
      <c r="V55" s="40" t="s">
        <v>89</v>
      </c>
      <c r="W55" s="40" t="s">
        <v>76</v>
      </c>
      <c r="X55" s="9">
        <v>16</v>
      </c>
      <c r="Y55" s="9">
        <v>325.28</v>
      </c>
      <c r="Z55" s="9">
        <f t="shared" si="0"/>
        <v>5204.48</v>
      </c>
      <c r="AA55" s="9">
        <f t="shared" si="1"/>
        <v>5829.0176</v>
      </c>
      <c r="AB55" s="9">
        <v>16</v>
      </c>
      <c r="AC55" s="9">
        <v>325.28</v>
      </c>
      <c r="AD55" s="9">
        <f t="shared" si="2"/>
        <v>5204.48</v>
      </c>
      <c r="AE55" s="9">
        <f t="shared" si="3"/>
        <v>5829.0176</v>
      </c>
      <c r="AF55" s="9">
        <v>16</v>
      </c>
      <c r="AG55" s="9">
        <v>325.28</v>
      </c>
      <c r="AH55" s="9">
        <f t="shared" si="4"/>
        <v>5204.48</v>
      </c>
      <c r="AI55" s="9">
        <f t="shared" si="15"/>
        <v>5829.0176</v>
      </c>
      <c r="AJ55" s="9">
        <v>16</v>
      </c>
      <c r="AK55" s="9">
        <v>325.28</v>
      </c>
      <c r="AL55" s="9">
        <f t="shared" si="6"/>
        <v>5204.48</v>
      </c>
      <c r="AM55" s="9">
        <f t="shared" si="16"/>
        <v>5829.0176</v>
      </c>
      <c r="AN55" s="9"/>
      <c r="AO55" s="9"/>
      <c r="AP55" s="9">
        <f t="shared" si="8"/>
        <v>0</v>
      </c>
      <c r="AQ55" s="9">
        <f t="shared" si="17"/>
        <v>0</v>
      </c>
      <c r="AR55" s="9"/>
      <c r="AS55" s="9"/>
      <c r="AT55" s="9">
        <f t="shared" si="10"/>
        <v>0</v>
      </c>
      <c r="AU55" s="9">
        <f t="shared" si="18"/>
        <v>0</v>
      </c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>
        <f t="shared" si="19"/>
        <v>64</v>
      </c>
      <c r="EK55" s="9">
        <f t="shared" si="20"/>
        <v>20817.92</v>
      </c>
      <c r="EL55" s="9">
        <f t="shared" si="21"/>
        <v>23316.0704</v>
      </c>
      <c r="EM55" s="10" t="s">
        <v>95</v>
      </c>
      <c r="EN55" s="40"/>
      <c r="EO55" s="40"/>
      <c r="EP55" s="40" t="s">
        <v>92</v>
      </c>
      <c r="EQ55" s="40" t="s">
        <v>128</v>
      </c>
      <c r="ER55" s="40" t="s">
        <v>128</v>
      </c>
      <c r="ES55" s="40"/>
      <c r="ET55" s="40"/>
      <c r="EU55" s="40"/>
      <c r="EV55" s="40"/>
      <c r="EW55" s="40"/>
      <c r="EX55" s="10"/>
      <c r="EY55" s="10" t="s">
        <v>261</v>
      </c>
      <c r="EZ55" s="10" t="s">
        <v>262</v>
      </c>
      <c r="FA55" s="46" t="s">
        <v>256</v>
      </c>
    </row>
    <row r="56" spans="1:157" ht="19.5" customHeight="1">
      <c r="A56" s="8" t="s">
        <v>305</v>
      </c>
      <c r="B56" s="40" t="s">
        <v>96</v>
      </c>
      <c r="C56" s="40" t="s">
        <v>97</v>
      </c>
      <c r="D56" s="40" t="s">
        <v>98</v>
      </c>
      <c r="E56" s="40" t="s">
        <v>65</v>
      </c>
      <c r="F56" s="40"/>
      <c r="G56" s="40" t="s">
        <v>68</v>
      </c>
      <c r="H56" s="40">
        <v>58</v>
      </c>
      <c r="I56" s="40">
        <v>710000000</v>
      </c>
      <c r="J56" s="40" t="s">
        <v>94</v>
      </c>
      <c r="K56" s="40" t="s">
        <v>264</v>
      </c>
      <c r="L56" s="40" t="s">
        <v>31</v>
      </c>
      <c r="M56" s="40">
        <v>750000000</v>
      </c>
      <c r="N56" s="40" t="s">
        <v>115</v>
      </c>
      <c r="O56" s="40" t="s">
        <v>44</v>
      </c>
      <c r="P56" s="40" t="s">
        <v>121</v>
      </c>
      <c r="Q56" s="40"/>
      <c r="R56" s="40"/>
      <c r="S56" s="40">
        <v>0</v>
      </c>
      <c r="T56" s="40">
        <v>0</v>
      </c>
      <c r="U56" s="40">
        <v>100</v>
      </c>
      <c r="V56" s="40" t="s">
        <v>89</v>
      </c>
      <c r="W56" s="40" t="s">
        <v>76</v>
      </c>
      <c r="X56" s="9">
        <v>2</v>
      </c>
      <c r="Y56" s="9">
        <v>325.28</v>
      </c>
      <c r="Z56" s="9">
        <f t="shared" si="0"/>
        <v>650.56</v>
      </c>
      <c r="AA56" s="9">
        <f t="shared" si="1"/>
        <v>728.6272</v>
      </c>
      <c r="AB56" s="9">
        <v>2</v>
      </c>
      <c r="AC56" s="9">
        <v>325.28</v>
      </c>
      <c r="AD56" s="9">
        <f t="shared" si="2"/>
        <v>650.56</v>
      </c>
      <c r="AE56" s="9">
        <f t="shared" si="3"/>
        <v>728.6272</v>
      </c>
      <c r="AF56" s="9">
        <v>2</v>
      </c>
      <c r="AG56" s="9">
        <v>325.28</v>
      </c>
      <c r="AH56" s="9">
        <f t="shared" si="4"/>
        <v>650.56</v>
      </c>
      <c r="AI56" s="9">
        <f t="shared" si="15"/>
        <v>728.6272</v>
      </c>
      <c r="AJ56" s="9">
        <v>2</v>
      </c>
      <c r="AK56" s="9">
        <v>325.28</v>
      </c>
      <c r="AL56" s="9">
        <f t="shared" si="6"/>
        <v>650.56</v>
      </c>
      <c r="AM56" s="9">
        <f t="shared" si="16"/>
        <v>728.6272</v>
      </c>
      <c r="AN56" s="9"/>
      <c r="AO56" s="9"/>
      <c r="AP56" s="9">
        <f t="shared" si="8"/>
        <v>0</v>
      </c>
      <c r="AQ56" s="9">
        <f t="shared" si="17"/>
        <v>0</v>
      </c>
      <c r="AR56" s="9"/>
      <c r="AS56" s="9"/>
      <c r="AT56" s="9">
        <f t="shared" si="10"/>
        <v>0</v>
      </c>
      <c r="AU56" s="9">
        <f t="shared" si="18"/>
        <v>0</v>
      </c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>
        <f t="shared" si="19"/>
        <v>8</v>
      </c>
      <c r="EK56" s="9">
        <f t="shared" si="20"/>
        <v>2602.24</v>
      </c>
      <c r="EL56" s="9">
        <f t="shared" si="21"/>
        <v>2914.5088</v>
      </c>
      <c r="EM56" s="10" t="s">
        <v>95</v>
      </c>
      <c r="EN56" s="40"/>
      <c r="EO56" s="40"/>
      <c r="EP56" s="40" t="s">
        <v>92</v>
      </c>
      <c r="EQ56" s="40" t="s">
        <v>128</v>
      </c>
      <c r="ER56" s="40" t="s">
        <v>128</v>
      </c>
      <c r="ES56" s="40"/>
      <c r="ET56" s="40"/>
      <c r="EU56" s="40"/>
      <c r="EV56" s="40"/>
      <c r="EW56" s="40"/>
      <c r="EX56" s="10"/>
      <c r="EY56" s="10" t="s">
        <v>261</v>
      </c>
      <c r="EZ56" s="10" t="s">
        <v>262</v>
      </c>
      <c r="FA56" s="46" t="s">
        <v>256</v>
      </c>
    </row>
    <row r="57" spans="1:157" ht="19.5" customHeight="1">
      <c r="A57" s="8" t="s">
        <v>306</v>
      </c>
      <c r="B57" s="40" t="s">
        <v>96</v>
      </c>
      <c r="C57" s="40" t="s">
        <v>97</v>
      </c>
      <c r="D57" s="40" t="s">
        <v>98</v>
      </c>
      <c r="E57" s="40" t="s">
        <v>65</v>
      </c>
      <c r="F57" s="40"/>
      <c r="G57" s="40" t="s">
        <v>68</v>
      </c>
      <c r="H57" s="40">
        <v>58</v>
      </c>
      <c r="I57" s="40">
        <v>710000000</v>
      </c>
      <c r="J57" s="40" t="s">
        <v>94</v>
      </c>
      <c r="K57" s="40" t="s">
        <v>264</v>
      </c>
      <c r="L57" s="40" t="s">
        <v>31</v>
      </c>
      <c r="M57" s="40" t="s">
        <v>149</v>
      </c>
      <c r="N57" s="40" t="s">
        <v>119</v>
      </c>
      <c r="O57" s="40" t="s">
        <v>44</v>
      </c>
      <c r="P57" s="40" t="s">
        <v>121</v>
      </c>
      <c r="Q57" s="40"/>
      <c r="R57" s="40"/>
      <c r="S57" s="40">
        <v>0</v>
      </c>
      <c r="T57" s="40">
        <v>0</v>
      </c>
      <c r="U57" s="40">
        <v>100</v>
      </c>
      <c r="V57" s="40" t="s">
        <v>89</v>
      </c>
      <c r="W57" s="40" t="s">
        <v>76</v>
      </c>
      <c r="X57" s="9">
        <v>10</v>
      </c>
      <c r="Y57" s="9">
        <v>325.28</v>
      </c>
      <c r="Z57" s="9">
        <f t="shared" si="0"/>
        <v>3252.7999999999997</v>
      </c>
      <c r="AA57" s="9">
        <f t="shared" si="1"/>
        <v>3643.136</v>
      </c>
      <c r="AB57" s="9">
        <v>10</v>
      </c>
      <c r="AC57" s="9">
        <v>325.28</v>
      </c>
      <c r="AD57" s="9">
        <f t="shared" si="2"/>
        <v>3252.7999999999997</v>
      </c>
      <c r="AE57" s="9">
        <f t="shared" si="3"/>
        <v>3643.136</v>
      </c>
      <c r="AF57" s="9">
        <v>10</v>
      </c>
      <c r="AG57" s="9">
        <v>325.28</v>
      </c>
      <c r="AH57" s="9">
        <f t="shared" si="4"/>
        <v>3252.7999999999997</v>
      </c>
      <c r="AI57" s="9">
        <f t="shared" si="15"/>
        <v>3643.136</v>
      </c>
      <c r="AJ57" s="9">
        <v>10</v>
      </c>
      <c r="AK57" s="9">
        <v>325.28</v>
      </c>
      <c r="AL57" s="9">
        <f t="shared" si="6"/>
        <v>3252.7999999999997</v>
      </c>
      <c r="AM57" s="9">
        <f t="shared" si="16"/>
        <v>3643.136</v>
      </c>
      <c r="AN57" s="9"/>
      <c r="AO57" s="9"/>
      <c r="AP57" s="9">
        <f t="shared" si="8"/>
        <v>0</v>
      </c>
      <c r="AQ57" s="9">
        <f t="shared" si="17"/>
        <v>0</v>
      </c>
      <c r="AR57" s="9"/>
      <c r="AS57" s="9"/>
      <c r="AT57" s="9">
        <f t="shared" si="10"/>
        <v>0</v>
      </c>
      <c r="AU57" s="9">
        <f t="shared" si="18"/>
        <v>0</v>
      </c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>
        <f t="shared" si="19"/>
        <v>40</v>
      </c>
      <c r="EK57" s="9">
        <f t="shared" si="20"/>
        <v>13011.199999999999</v>
      </c>
      <c r="EL57" s="9">
        <f t="shared" si="21"/>
        <v>14572.544</v>
      </c>
      <c r="EM57" s="10" t="s">
        <v>95</v>
      </c>
      <c r="EN57" s="40"/>
      <c r="EO57" s="40"/>
      <c r="EP57" s="40" t="s">
        <v>92</v>
      </c>
      <c r="EQ57" s="40" t="s">
        <v>128</v>
      </c>
      <c r="ER57" s="40" t="s">
        <v>128</v>
      </c>
      <c r="ES57" s="40"/>
      <c r="ET57" s="40"/>
      <c r="EU57" s="40"/>
      <c r="EV57" s="40"/>
      <c r="EW57" s="40"/>
      <c r="EX57" s="10"/>
      <c r="EY57" s="10" t="s">
        <v>261</v>
      </c>
      <c r="EZ57" s="10" t="s">
        <v>262</v>
      </c>
      <c r="FA57" s="46" t="s">
        <v>256</v>
      </c>
    </row>
    <row r="58" spans="1:157" ht="19.5" customHeight="1">
      <c r="A58" s="8" t="s">
        <v>307</v>
      </c>
      <c r="B58" s="40" t="s">
        <v>96</v>
      </c>
      <c r="C58" s="40" t="s">
        <v>97</v>
      </c>
      <c r="D58" s="40" t="s">
        <v>98</v>
      </c>
      <c r="E58" s="40" t="s">
        <v>65</v>
      </c>
      <c r="F58" s="40"/>
      <c r="G58" s="40" t="s">
        <v>68</v>
      </c>
      <c r="H58" s="40">
        <v>58</v>
      </c>
      <c r="I58" s="40">
        <v>710000000</v>
      </c>
      <c r="J58" s="40" t="s">
        <v>94</v>
      </c>
      <c r="K58" s="40" t="s">
        <v>264</v>
      </c>
      <c r="L58" s="40" t="s">
        <v>31</v>
      </c>
      <c r="M58" s="40">
        <v>632810000</v>
      </c>
      <c r="N58" s="40" t="s">
        <v>118</v>
      </c>
      <c r="O58" s="40" t="s">
        <v>44</v>
      </c>
      <c r="P58" s="40" t="s">
        <v>121</v>
      </c>
      <c r="Q58" s="40"/>
      <c r="R58" s="40"/>
      <c r="S58" s="40">
        <v>0</v>
      </c>
      <c r="T58" s="40">
        <v>0</v>
      </c>
      <c r="U58" s="40">
        <v>100</v>
      </c>
      <c r="V58" s="40" t="s">
        <v>89</v>
      </c>
      <c r="W58" s="40" t="s">
        <v>76</v>
      </c>
      <c r="X58" s="9">
        <v>3</v>
      </c>
      <c r="Y58" s="9">
        <v>325.28</v>
      </c>
      <c r="Z58" s="9">
        <f t="shared" si="0"/>
        <v>975.8399999999999</v>
      </c>
      <c r="AA58" s="9">
        <f t="shared" si="1"/>
        <v>1092.9408</v>
      </c>
      <c r="AB58" s="9">
        <v>3</v>
      </c>
      <c r="AC58" s="9">
        <v>325.28</v>
      </c>
      <c r="AD58" s="9">
        <f t="shared" si="2"/>
        <v>975.8399999999999</v>
      </c>
      <c r="AE58" s="9">
        <f t="shared" si="3"/>
        <v>1092.9408</v>
      </c>
      <c r="AF58" s="9">
        <v>3</v>
      </c>
      <c r="AG58" s="9">
        <v>325.28</v>
      </c>
      <c r="AH58" s="9">
        <f t="shared" si="4"/>
        <v>975.8399999999999</v>
      </c>
      <c r="AI58" s="9">
        <f t="shared" si="15"/>
        <v>1092.9408</v>
      </c>
      <c r="AJ58" s="9">
        <v>3</v>
      </c>
      <c r="AK58" s="9">
        <v>325.28</v>
      </c>
      <c r="AL58" s="9">
        <f t="shared" si="6"/>
        <v>975.8399999999999</v>
      </c>
      <c r="AM58" s="9">
        <f t="shared" si="16"/>
        <v>1092.9408</v>
      </c>
      <c r="AN58" s="9"/>
      <c r="AO58" s="9"/>
      <c r="AP58" s="9">
        <f t="shared" si="8"/>
        <v>0</v>
      </c>
      <c r="AQ58" s="9">
        <f t="shared" si="17"/>
        <v>0</v>
      </c>
      <c r="AR58" s="9"/>
      <c r="AS58" s="9"/>
      <c r="AT58" s="9">
        <f t="shared" si="10"/>
        <v>0</v>
      </c>
      <c r="AU58" s="9">
        <f t="shared" si="18"/>
        <v>0</v>
      </c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>
        <f t="shared" si="19"/>
        <v>12</v>
      </c>
      <c r="EK58" s="9">
        <f t="shared" si="20"/>
        <v>3903.3599999999997</v>
      </c>
      <c r="EL58" s="9">
        <f t="shared" si="21"/>
        <v>4371.7632</v>
      </c>
      <c r="EM58" s="10" t="s">
        <v>95</v>
      </c>
      <c r="EN58" s="40"/>
      <c r="EO58" s="40"/>
      <c r="EP58" s="40" t="s">
        <v>92</v>
      </c>
      <c r="EQ58" s="40" t="s">
        <v>128</v>
      </c>
      <c r="ER58" s="40" t="s">
        <v>128</v>
      </c>
      <c r="ES58" s="40"/>
      <c r="ET58" s="40"/>
      <c r="EU58" s="40"/>
      <c r="EV58" s="40"/>
      <c r="EW58" s="40"/>
      <c r="EX58" s="10"/>
      <c r="EY58" s="10" t="s">
        <v>261</v>
      </c>
      <c r="EZ58" s="10" t="s">
        <v>262</v>
      </c>
      <c r="FA58" s="46" t="s">
        <v>256</v>
      </c>
    </row>
    <row r="59" spans="1:157" ht="19.5" customHeight="1">
      <c r="A59" s="8" t="s">
        <v>308</v>
      </c>
      <c r="B59" s="40" t="s">
        <v>96</v>
      </c>
      <c r="C59" s="40" t="s">
        <v>97</v>
      </c>
      <c r="D59" s="40" t="s">
        <v>98</v>
      </c>
      <c r="E59" s="40" t="s">
        <v>65</v>
      </c>
      <c r="F59" s="40"/>
      <c r="G59" s="40" t="s">
        <v>68</v>
      </c>
      <c r="H59" s="40">
        <v>58</v>
      </c>
      <c r="I59" s="40">
        <v>710000000</v>
      </c>
      <c r="J59" s="40" t="s">
        <v>94</v>
      </c>
      <c r="K59" s="40" t="s">
        <v>264</v>
      </c>
      <c r="L59" s="40" t="s">
        <v>31</v>
      </c>
      <c r="M59" s="40">
        <v>631010000</v>
      </c>
      <c r="N59" s="40" t="s">
        <v>117</v>
      </c>
      <c r="O59" s="40" t="s">
        <v>44</v>
      </c>
      <c r="P59" s="40" t="s">
        <v>121</v>
      </c>
      <c r="Q59" s="40"/>
      <c r="R59" s="40"/>
      <c r="S59" s="40">
        <v>0</v>
      </c>
      <c r="T59" s="40">
        <v>0</v>
      </c>
      <c r="U59" s="40">
        <v>100</v>
      </c>
      <c r="V59" s="40" t="s">
        <v>89</v>
      </c>
      <c r="W59" s="40" t="s">
        <v>76</v>
      </c>
      <c r="X59" s="9">
        <v>6</v>
      </c>
      <c r="Y59" s="9">
        <v>325.28</v>
      </c>
      <c r="Z59" s="9">
        <f t="shared" si="0"/>
        <v>1951.6799999999998</v>
      </c>
      <c r="AA59" s="9">
        <f t="shared" si="1"/>
        <v>2185.8816</v>
      </c>
      <c r="AB59" s="9">
        <v>6</v>
      </c>
      <c r="AC59" s="9">
        <v>325.28</v>
      </c>
      <c r="AD59" s="9">
        <f t="shared" si="2"/>
        <v>1951.6799999999998</v>
      </c>
      <c r="AE59" s="9">
        <f t="shared" si="3"/>
        <v>2185.8816</v>
      </c>
      <c r="AF59" s="9">
        <v>6</v>
      </c>
      <c r="AG59" s="9">
        <v>325.28</v>
      </c>
      <c r="AH59" s="9">
        <f t="shared" si="4"/>
        <v>1951.6799999999998</v>
      </c>
      <c r="AI59" s="9">
        <f t="shared" si="15"/>
        <v>2185.8816</v>
      </c>
      <c r="AJ59" s="9">
        <v>6</v>
      </c>
      <c r="AK59" s="9">
        <v>325.28</v>
      </c>
      <c r="AL59" s="9">
        <f t="shared" si="6"/>
        <v>1951.6799999999998</v>
      </c>
      <c r="AM59" s="9">
        <f t="shared" si="16"/>
        <v>2185.8816</v>
      </c>
      <c r="AN59" s="9"/>
      <c r="AO59" s="9"/>
      <c r="AP59" s="9">
        <f t="shared" si="8"/>
        <v>0</v>
      </c>
      <c r="AQ59" s="9">
        <f t="shared" si="17"/>
        <v>0</v>
      </c>
      <c r="AR59" s="9"/>
      <c r="AS59" s="9"/>
      <c r="AT59" s="9">
        <f t="shared" si="10"/>
        <v>0</v>
      </c>
      <c r="AU59" s="9">
        <f t="shared" si="18"/>
        <v>0</v>
      </c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>
        <f t="shared" si="19"/>
        <v>24</v>
      </c>
      <c r="EK59" s="9">
        <f t="shared" si="20"/>
        <v>7806.719999999999</v>
      </c>
      <c r="EL59" s="9">
        <f t="shared" si="21"/>
        <v>8743.5264</v>
      </c>
      <c r="EM59" s="10" t="s">
        <v>95</v>
      </c>
      <c r="EN59" s="40"/>
      <c r="EO59" s="40"/>
      <c r="EP59" s="40" t="s">
        <v>92</v>
      </c>
      <c r="EQ59" s="40" t="s">
        <v>128</v>
      </c>
      <c r="ER59" s="40" t="s">
        <v>128</v>
      </c>
      <c r="ES59" s="40"/>
      <c r="ET59" s="40"/>
      <c r="EU59" s="40"/>
      <c r="EV59" s="40"/>
      <c r="EW59" s="40"/>
      <c r="EX59" s="10"/>
      <c r="EY59" s="10" t="s">
        <v>261</v>
      </c>
      <c r="EZ59" s="10" t="s">
        <v>262</v>
      </c>
      <c r="FA59" s="46" t="s">
        <v>256</v>
      </c>
    </row>
    <row r="60" spans="1:157" ht="19.5" customHeight="1">
      <c r="A60" s="8" t="s">
        <v>309</v>
      </c>
      <c r="B60" s="40" t="s">
        <v>96</v>
      </c>
      <c r="C60" s="40" t="s">
        <v>97</v>
      </c>
      <c r="D60" s="40" t="s">
        <v>98</v>
      </c>
      <c r="E60" s="40" t="s">
        <v>65</v>
      </c>
      <c r="F60" s="40"/>
      <c r="G60" s="40" t="s">
        <v>68</v>
      </c>
      <c r="H60" s="40">
        <v>58</v>
      </c>
      <c r="I60" s="40">
        <v>710000000</v>
      </c>
      <c r="J60" s="40" t="s">
        <v>94</v>
      </c>
      <c r="K60" s="40" t="s">
        <v>264</v>
      </c>
      <c r="L60" s="40" t="s">
        <v>31</v>
      </c>
      <c r="M60" s="40">
        <v>396473100</v>
      </c>
      <c r="N60" s="40" t="s">
        <v>110</v>
      </c>
      <c r="O60" s="40" t="s">
        <v>44</v>
      </c>
      <c r="P60" s="40" t="s">
        <v>121</v>
      </c>
      <c r="Q60" s="40"/>
      <c r="R60" s="40"/>
      <c r="S60" s="40">
        <v>0</v>
      </c>
      <c r="T60" s="40">
        <v>0</v>
      </c>
      <c r="U60" s="40">
        <v>100</v>
      </c>
      <c r="V60" s="40" t="s">
        <v>89</v>
      </c>
      <c r="W60" s="40" t="s">
        <v>76</v>
      </c>
      <c r="X60" s="9">
        <v>34</v>
      </c>
      <c r="Y60" s="9">
        <v>325.28</v>
      </c>
      <c r="Z60" s="9">
        <f t="shared" si="0"/>
        <v>11059.519999999999</v>
      </c>
      <c r="AA60" s="9">
        <f t="shared" si="1"/>
        <v>12386.6624</v>
      </c>
      <c r="AB60" s="9">
        <v>34</v>
      </c>
      <c r="AC60" s="9">
        <v>325.28</v>
      </c>
      <c r="AD60" s="9">
        <f t="shared" si="2"/>
        <v>11059.519999999999</v>
      </c>
      <c r="AE60" s="9">
        <f t="shared" si="3"/>
        <v>12386.6624</v>
      </c>
      <c r="AF60" s="9">
        <v>34</v>
      </c>
      <c r="AG60" s="9">
        <v>325.28</v>
      </c>
      <c r="AH60" s="9">
        <f t="shared" si="4"/>
        <v>11059.519999999999</v>
      </c>
      <c r="AI60" s="9">
        <f t="shared" si="15"/>
        <v>12386.6624</v>
      </c>
      <c r="AJ60" s="9">
        <v>34</v>
      </c>
      <c r="AK60" s="9">
        <v>325.28</v>
      </c>
      <c r="AL60" s="9">
        <f t="shared" si="6"/>
        <v>11059.519999999999</v>
      </c>
      <c r="AM60" s="9">
        <f t="shared" si="16"/>
        <v>12386.6624</v>
      </c>
      <c r="AN60" s="9"/>
      <c r="AO60" s="9"/>
      <c r="AP60" s="9">
        <f t="shared" si="8"/>
        <v>0</v>
      </c>
      <c r="AQ60" s="9">
        <f t="shared" si="17"/>
        <v>0</v>
      </c>
      <c r="AR60" s="9"/>
      <c r="AS60" s="9"/>
      <c r="AT60" s="9">
        <f t="shared" si="10"/>
        <v>0</v>
      </c>
      <c r="AU60" s="9">
        <f t="shared" si="18"/>
        <v>0</v>
      </c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>
        <f t="shared" si="19"/>
        <v>136</v>
      </c>
      <c r="EK60" s="9">
        <f t="shared" si="20"/>
        <v>44238.079999999994</v>
      </c>
      <c r="EL60" s="9">
        <f t="shared" si="21"/>
        <v>49546.6496</v>
      </c>
      <c r="EM60" s="10" t="s">
        <v>95</v>
      </c>
      <c r="EN60" s="40"/>
      <c r="EO60" s="40"/>
      <c r="EP60" s="40" t="s">
        <v>92</v>
      </c>
      <c r="EQ60" s="40" t="s">
        <v>128</v>
      </c>
      <c r="ER60" s="40" t="s">
        <v>128</v>
      </c>
      <c r="ES60" s="40"/>
      <c r="ET60" s="40"/>
      <c r="EU60" s="40"/>
      <c r="EV60" s="40"/>
      <c r="EW60" s="40"/>
      <c r="EX60" s="10"/>
      <c r="EY60" s="10" t="s">
        <v>261</v>
      </c>
      <c r="EZ60" s="10" t="s">
        <v>262</v>
      </c>
      <c r="FA60" s="46" t="s">
        <v>256</v>
      </c>
    </row>
    <row r="61" spans="1:157" ht="19.5" customHeight="1">
      <c r="A61" s="8" t="s">
        <v>310</v>
      </c>
      <c r="B61" s="40" t="s">
        <v>96</v>
      </c>
      <c r="C61" s="40" t="s">
        <v>97</v>
      </c>
      <c r="D61" s="40" t="s">
        <v>98</v>
      </c>
      <c r="E61" s="40" t="s">
        <v>65</v>
      </c>
      <c r="F61" s="40"/>
      <c r="G61" s="40" t="s">
        <v>68</v>
      </c>
      <c r="H61" s="40">
        <v>58</v>
      </c>
      <c r="I61" s="40">
        <v>710000000</v>
      </c>
      <c r="J61" s="40" t="s">
        <v>94</v>
      </c>
      <c r="K61" s="40" t="s">
        <v>264</v>
      </c>
      <c r="L61" s="40" t="s">
        <v>31</v>
      </c>
      <c r="M61" s="40">
        <v>552210000</v>
      </c>
      <c r="N61" s="40" t="s">
        <v>108</v>
      </c>
      <c r="O61" s="40" t="s">
        <v>44</v>
      </c>
      <c r="P61" s="40" t="s">
        <v>121</v>
      </c>
      <c r="Q61" s="40"/>
      <c r="R61" s="40"/>
      <c r="S61" s="40">
        <v>0</v>
      </c>
      <c r="T61" s="40">
        <v>0</v>
      </c>
      <c r="U61" s="40">
        <v>100</v>
      </c>
      <c r="V61" s="40" t="s">
        <v>89</v>
      </c>
      <c r="W61" s="40" t="s">
        <v>76</v>
      </c>
      <c r="X61" s="9">
        <v>17</v>
      </c>
      <c r="Y61" s="9">
        <v>325.28</v>
      </c>
      <c r="Z61" s="9">
        <f t="shared" si="0"/>
        <v>5529.759999999999</v>
      </c>
      <c r="AA61" s="9">
        <f t="shared" si="1"/>
        <v>6193.3312</v>
      </c>
      <c r="AB61" s="9">
        <v>17</v>
      </c>
      <c r="AC61" s="9">
        <v>325.28</v>
      </c>
      <c r="AD61" s="9">
        <f t="shared" si="2"/>
        <v>5529.759999999999</v>
      </c>
      <c r="AE61" s="9">
        <f t="shared" si="3"/>
        <v>6193.3312</v>
      </c>
      <c r="AF61" s="9">
        <v>17</v>
      </c>
      <c r="AG61" s="9">
        <v>325.28</v>
      </c>
      <c r="AH61" s="9">
        <f t="shared" si="4"/>
        <v>5529.759999999999</v>
      </c>
      <c r="AI61" s="9">
        <f t="shared" si="15"/>
        <v>6193.3312</v>
      </c>
      <c r="AJ61" s="9">
        <v>17</v>
      </c>
      <c r="AK61" s="9">
        <v>325.28</v>
      </c>
      <c r="AL61" s="9">
        <f t="shared" si="6"/>
        <v>5529.759999999999</v>
      </c>
      <c r="AM61" s="9">
        <f t="shared" si="16"/>
        <v>6193.3312</v>
      </c>
      <c r="AN61" s="9"/>
      <c r="AO61" s="9"/>
      <c r="AP61" s="9">
        <f t="shared" si="8"/>
        <v>0</v>
      </c>
      <c r="AQ61" s="9">
        <f t="shared" si="17"/>
        <v>0</v>
      </c>
      <c r="AR61" s="9"/>
      <c r="AS61" s="9"/>
      <c r="AT61" s="9">
        <f t="shared" si="10"/>
        <v>0</v>
      </c>
      <c r="AU61" s="9">
        <f t="shared" si="18"/>
        <v>0</v>
      </c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>
        <f t="shared" si="19"/>
        <v>68</v>
      </c>
      <c r="EK61" s="9">
        <f t="shared" si="20"/>
        <v>22119.039999999997</v>
      </c>
      <c r="EL61" s="9">
        <f t="shared" si="21"/>
        <v>24773.3248</v>
      </c>
      <c r="EM61" s="10" t="s">
        <v>95</v>
      </c>
      <c r="EN61" s="40"/>
      <c r="EO61" s="40"/>
      <c r="EP61" s="40" t="s">
        <v>92</v>
      </c>
      <c r="EQ61" s="40" t="s">
        <v>128</v>
      </c>
      <c r="ER61" s="40" t="s">
        <v>128</v>
      </c>
      <c r="ES61" s="40"/>
      <c r="ET61" s="40"/>
      <c r="EU61" s="40"/>
      <c r="EV61" s="40"/>
      <c r="EW61" s="40"/>
      <c r="EX61" s="10"/>
      <c r="EY61" s="10" t="s">
        <v>261</v>
      </c>
      <c r="EZ61" s="10" t="s">
        <v>262</v>
      </c>
      <c r="FA61" s="46" t="s">
        <v>256</v>
      </c>
    </row>
    <row r="62" spans="1:157" ht="19.5" customHeight="1">
      <c r="A62" s="8" t="s">
        <v>311</v>
      </c>
      <c r="B62" s="40" t="s">
        <v>96</v>
      </c>
      <c r="C62" s="40" t="s">
        <v>97</v>
      </c>
      <c r="D62" s="40" t="s">
        <v>98</v>
      </c>
      <c r="E62" s="40" t="s">
        <v>65</v>
      </c>
      <c r="F62" s="40"/>
      <c r="G62" s="40" t="s">
        <v>68</v>
      </c>
      <c r="H62" s="40">
        <v>58</v>
      </c>
      <c r="I62" s="40">
        <v>710000000</v>
      </c>
      <c r="J62" s="40" t="s">
        <v>94</v>
      </c>
      <c r="K62" s="40" t="s">
        <v>264</v>
      </c>
      <c r="L62" s="40" t="s">
        <v>31</v>
      </c>
      <c r="M62" s="40">
        <v>551010000</v>
      </c>
      <c r="N62" s="40" t="s">
        <v>109</v>
      </c>
      <c r="O62" s="40" t="s">
        <v>44</v>
      </c>
      <c r="P62" s="40" t="s">
        <v>121</v>
      </c>
      <c r="Q62" s="40"/>
      <c r="R62" s="40"/>
      <c r="S62" s="40">
        <v>0</v>
      </c>
      <c r="T62" s="40">
        <v>0</v>
      </c>
      <c r="U62" s="40">
        <v>100</v>
      </c>
      <c r="V62" s="40" t="s">
        <v>89</v>
      </c>
      <c r="W62" s="40" t="s">
        <v>76</v>
      </c>
      <c r="X62" s="9">
        <v>6</v>
      </c>
      <c r="Y62" s="9">
        <v>325.28</v>
      </c>
      <c r="Z62" s="9">
        <f t="shared" si="0"/>
        <v>1951.6799999999998</v>
      </c>
      <c r="AA62" s="9">
        <f t="shared" si="1"/>
        <v>2185.8816</v>
      </c>
      <c r="AB62" s="9">
        <v>6</v>
      </c>
      <c r="AC62" s="9">
        <v>325.28</v>
      </c>
      <c r="AD62" s="9">
        <f t="shared" si="2"/>
        <v>1951.6799999999998</v>
      </c>
      <c r="AE62" s="9">
        <f t="shared" si="3"/>
        <v>2185.8816</v>
      </c>
      <c r="AF62" s="9">
        <v>6</v>
      </c>
      <c r="AG62" s="9">
        <v>325.28</v>
      </c>
      <c r="AH62" s="9">
        <f t="shared" si="4"/>
        <v>1951.6799999999998</v>
      </c>
      <c r="AI62" s="9">
        <f t="shared" si="15"/>
        <v>2185.8816</v>
      </c>
      <c r="AJ62" s="9">
        <v>6</v>
      </c>
      <c r="AK62" s="9">
        <v>325.28</v>
      </c>
      <c r="AL62" s="9">
        <f t="shared" si="6"/>
        <v>1951.6799999999998</v>
      </c>
      <c r="AM62" s="9">
        <f t="shared" si="16"/>
        <v>2185.8816</v>
      </c>
      <c r="AN62" s="9"/>
      <c r="AO62" s="9"/>
      <c r="AP62" s="9">
        <f t="shared" si="8"/>
        <v>0</v>
      </c>
      <c r="AQ62" s="9">
        <f t="shared" si="17"/>
        <v>0</v>
      </c>
      <c r="AR62" s="9"/>
      <c r="AS62" s="9"/>
      <c r="AT62" s="9">
        <f t="shared" si="10"/>
        <v>0</v>
      </c>
      <c r="AU62" s="9">
        <f t="shared" si="18"/>
        <v>0</v>
      </c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>
        <f t="shared" si="19"/>
        <v>24</v>
      </c>
      <c r="EK62" s="9">
        <v>0</v>
      </c>
      <c r="EL62" s="9">
        <v>0</v>
      </c>
      <c r="EM62" s="10" t="s">
        <v>95</v>
      </c>
      <c r="EN62" s="40"/>
      <c r="EO62" s="40"/>
      <c r="EP62" s="40" t="s">
        <v>92</v>
      </c>
      <c r="EQ62" s="40" t="s">
        <v>128</v>
      </c>
      <c r="ER62" s="40" t="s">
        <v>128</v>
      </c>
      <c r="ES62" s="40"/>
      <c r="ET62" s="40"/>
      <c r="EU62" s="40"/>
      <c r="EV62" s="40"/>
      <c r="EW62" s="40"/>
      <c r="EX62" s="10"/>
      <c r="EY62" s="10" t="s">
        <v>261</v>
      </c>
      <c r="EZ62" s="10" t="s">
        <v>262</v>
      </c>
      <c r="FA62" s="46" t="s">
        <v>256</v>
      </c>
    </row>
    <row r="63" spans="1:157" ht="19.5" customHeight="1">
      <c r="A63" s="8" t="s">
        <v>742</v>
      </c>
      <c r="B63" s="40" t="s">
        <v>96</v>
      </c>
      <c r="C63" s="40" t="s">
        <v>97</v>
      </c>
      <c r="D63" s="40" t="s">
        <v>98</v>
      </c>
      <c r="E63" s="40" t="s">
        <v>65</v>
      </c>
      <c r="F63" s="40"/>
      <c r="G63" s="40" t="s">
        <v>68</v>
      </c>
      <c r="H63" s="40">
        <v>58</v>
      </c>
      <c r="I63" s="40">
        <v>710000000</v>
      </c>
      <c r="J63" s="40" t="s">
        <v>94</v>
      </c>
      <c r="K63" s="40" t="s">
        <v>264</v>
      </c>
      <c r="L63" s="40" t="s">
        <v>31</v>
      </c>
      <c r="M63" s="40">
        <v>551010000</v>
      </c>
      <c r="N63" s="40" t="s">
        <v>109</v>
      </c>
      <c r="O63" s="40" t="s">
        <v>44</v>
      </c>
      <c r="P63" s="40" t="s">
        <v>121</v>
      </c>
      <c r="Q63" s="40"/>
      <c r="R63" s="40"/>
      <c r="S63" s="40">
        <v>0</v>
      </c>
      <c r="T63" s="40">
        <v>0</v>
      </c>
      <c r="U63" s="40">
        <v>100</v>
      </c>
      <c r="V63" s="40" t="s">
        <v>89</v>
      </c>
      <c r="W63" s="40" t="s">
        <v>76</v>
      </c>
      <c r="X63" s="9">
        <v>6</v>
      </c>
      <c r="Y63" s="9">
        <v>325.28</v>
      </c>
      <c r="Z63" s="9">
        <f>X63*Y63</f>
        <v>1951.6799999999998</v>
      </c>
      <c r="AA63" s="9">
        <f>IF(W63="С НДС",Z63*1.12,Z63)</f>
        <v>2185.8816</v>
      </c>
      <c r="AB63" s="9">
        <v>6</v>
      </c>
      <c r="AC63" s="9">
        <v>325.28</v>
      </c>
      <c r="AD63" s="9">
        <f>AB63*AC63</f>
        <v>1951.6799999999998</v>
      </c>
      <c r="AE63" s="9">
        <f>IF(W63="С НДС",AD63*1.12,AD63)</f>
        <v>2185.8816</v>
      </c>
      <c r="AF63" s="9">
        <v>7</v>
      </c>
      <c r="AG63" s="9">
        <v>325.28</v>
      </c>
      <c r="AH63" s="9">
        <f>AF63*AG63</f>
        <v>2276.96</v>
      </c>
      <c r="AI63" s="9">
        <f>IF(W63="С НДС",AH63*1.12,AH63)</f>
        <v>2550.1952</v>
      </c>
      <c r="AJ63" s="9">
        <v>6</v>
      </c>
      <c r="AK63" s="9">
        <v>325.28</v>
      </c>
      <c r="AL63" s="9">
        <f>AJ63*AK63</f>
        <v>1951.6799999999998</v>
      </c>
      <c r="AM63" s="9">
        <f>IF(W63="С НДС",AL63*1.12,AL63)</f>
        <v>2185.8816</v>
      </c>
      <c r="AN63" s="9"/>
      <c r="AO63" s="9"/>
      <c r="AP63" s="9">
        <f>AN63*AO63</f>
        <v>0</v>
      </c>
      <c r="AQ63" s="9">
        <f>IF(W63="С НДС",AP63*1.12,AP63)</f>
        <v>0</v>
      </c>
      <c r="AR63" s="9"/>
      <c r="AS63" s="9"/>
      <c r="AT63" s="9">
        <f>AR63*AS63</f>
        <v>0</v>
      </c>
      <c r="AU63" s="9">
        <f>IF(W63="С НДС",AT63*1.12,AT63)</f>
        <v>0</v>
      </c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>
        <f>SUM(X63,AB63,AF63,AJ63,AN63)</f>
        <v>25</v>
      </c>
      <c r="EK63" s="9">
        <f>SUM(AT63,AP63,AL63,AD63,Z63,AH63)</f>
        <v>8131.999999999999</v>
      </c>
      <c r="EL63" s="9">
        <f>IF(W63="С НДС",EK63*1.12,EK63)</f>
        <v>9107.84</v>
      </c>
      <c r="EM63" s="10" t="s">
        <v>95</v>
      </c>
      <c r="EN63" s="40"/>
      <c r="EO63" s="40"/>
      <c r="EP63" s="40" t="s">
        <v>92</v>
      </c>
      <c r="EQ63" s="40" t="s">
        <v>128</v>
      </c>
      <c r="ER63" s="40" t="s">
        <v>128</v>
      </c>
      <c r="ES63" s="40"/>
      <c r="ET63" s="40"/>
      <c r="EU63" s="40"/>
      <c r="EV63" s="40"/>
      <c r="EW63" s="40"/>
      <c r="EX63" s="10"/>
      <c r="EY63" s="10" t="s">
        <v>261</v>
      </c>
      <c r="EZ63" s="10" t="s">
        <v>262</v>
      </c>
      <c r="FA63" s="46" t="s">
        <v>256</v>
      </c>
    </row>
    <row r="64" spans="1:157" ht="19.5" customHeight="1">
      <c r="A64" s="8" t="s">
        <v>312</v>
      </c>
      <c r="B64" s="40" t="s">
        <v>96</v>
      </c>
      <c r="C64" s="40" t="s">
        <v>97</v>
      </c>
      <c r="D64" s="40" t="s">
        <v>98</v>
      </c>
      <c r="E64" s="40" t="s">
        <v>65</v>
      </c>
      <c r="F64" s="40"/>
      <c r="G64" s="40" t="s">
        <v>68</v>
      </c>
      <c r="H64" s="40">
        <v>58</v>
      </c>
      <c r="I64" s="40">
        <v>710000000</v>
      </c>
      <c r="J64" s="40" t="s">
        <v>94</v>
      </c>
      <c r="K64" s="40" t="s">
        <v>264</v>
      </c>
      <c r="L64" s="40" t="s">
        <v>31</v>
      </c>
      <c r="M64" s="40">
        <v>351610000</v>
      </c>
      <c r="N64" s="40" t="s">
        <v>106</v>
      </c>
      <c r="O64" s="40" t="s">
        <v>44</v>
      </c>
      <c r="P64" s="40" t="s">
        <v>121</v>
      </c>
      <c r="Q64" s="40"/>
      <c r="R64" s="40"/>
      <c r="S64" s="40">
        <v>0</v>
      </c>
      <c r="T64" s="40">
        <v>0</v>
      </c>
      <c r="U64" s="40">
        <v>100</v>
      </c>
      <c r="V64" s="40" t="s">
        <v>89</v>
      </c>
      <c r="W64" s="40" t="s">
        <v>76</v>
      </c>
      <c r="X64" s="9">
        <v>24</v>
      </c>
      <c r="Y64" s="9">
        <v>325.28</v>
      </c>
      <c r="Z64" s="9">
        <f t="shared" si="0"/>
        <v>7806.719999999999</v>
      </c>
      <c r="AA64" s="9">
        <f t="shared" si="1"/>
        <v>8743.5264</v>
      </c>
      <c r="AB64" s="9">
        <v>24</v>
      </c>
      <c r="AC64" s="9">
        <v>325.28</v>
      </c>
      <c r="AD64" s="9">
        <f t="shared" si="2"/>
        <v>7806.719999999999</v>
      </c>
      <c r="AE64" s="9">
        <f t="shared" si="3"/>
        <v>8743.5264</v>
      </c>
      <c r="AF64" s="9">
        <v>24</v>
      </c>
      <c r="AG64" s="9">
        <v>325.28</v>
      </c>
      <c r="AH64" s="9">
        <f t="shared" si="4"/>
        <v>7806.719999999999</v>
      </c>
      <c r="AI64" s="9">
        <f t="shared" si="15"/>
        <v>8743.5264</v>
      </c>
      <c r="AJ64" s="9">
        <v>24</v>
      </c>
      <c r="AK64" s="9">
        <v>325.28</v>
      </c>
      <c r="AL64" s="9">
        <f t="shared" si="6"/>
        <v>7806.719999999999</v>
      </c>
      <c r="AM64" s="9">
        <f t="shared" si="16"/>
        <v>8743.5264</v>
      </c>
      <c r="AN64" s="9"/>
      <c r="AO64" s="9"/>
      <c r="AP64" s="9">
        <f t="shared" si="8"/>
        <v>0</v>
      </c>
      <c r="AQ64" s="9">
        <f t="shared" si="17"/>
        <v>0</v>
      </c>
      <c r="AR64" s="9"/>
      <c r="AS64" s="9"/>
      <c r="AT64" s="9">
        <f t="shared" si="10"/>
        <v>0</v>
      </c>
      <c r="AU64" s="9">
        <f t="shared" si="18"/>
        <v>0</v>
      </c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>
        <f t="shared" si="19"/>
        <v>96</v>
      </c>
      <c r="EK64" s="9">
        <f t="shared" si="20"/>
        <v>31226.879999999997</v>
      </c>
      <c r="EL64" s="9">
        <f t="shared" si="21"/>
        <v>34974.1056</v>
      </c>
      <c r="EM64" s="10" t="s">
        <v>95</v>
      </c>
      <c r="EN64" s="40"/>
      <c r="EO64" s="40"/>
      <c r="EP64" s="40" t="s">
        <v>92</v>
      </c>
      <c r="EQ64" s="40" t="s">
        <v>128</v>
      </c>
      <c r="ER64" s="40" t="s">
        <v>128</v>
      </c>
      <c r="ES64" s="40"/>
      <c r="ET64" s="40"/>
      <c r="EU64" s="40"/>
      <c r="EV64" s="40"/>
      <c r="EW64" s="40"/>
      <c r="EX64" s="10"/>
      <c r="EY64" s="10" t="s">
        <v>261</v>
      </c>
      <c r="EZ64" s="10" t="s">
        <v>262</v>
      </c>
      <c r="FA64" s="46" t="s">
        <v>256</v>
      </c>
    </row>
    <row r="65" spans="1:157" ht="19.5" customHeight="1">
      <c r="A65" s="8" t="s">
        <v>313</v>
      </c>
      <c r="B65" s="40" t="s">
        <v>96</v>
      </c>
      <c r="C65" s="40" t="s">
        <v>97</v>
      </c>
      <c r="D65" s="40" t="s">
        <v>98</v>
      </c>
      <c r="E65" s="40" t="s">
        <v>65</v>
      </c>
      <c r="F65" s="40"/>
      <c r="G65" s="40" t="s">
        <v>68</v>
      </c>
      <c r="H65" s="40">
        <v>58</v>
      </c>
      <c r="I65" s="40">
        <v>710000000</v>
      </c>
      <c r="J65" s="40" t="s">
        <v>94</v>
      </c>
      <c r="K65" s="40" t="s">
        <v>264</v>
      </c>
      <c r="L65" s="40" t="s">
        <v>31</v>
      </c>
      <c r="M65" s="40">
        <v>354400000</v>
      </c>
      <c r="N65" s="40" t="s">
        <v>107</v>
      </c>
      <c r="O65" s="40" t="s">
        <v>44</v>
      </c>
      <c r="P65" s="40" t="s">
        <v>121</v>
      </c>
      <c r="Q65" s="40"/>
      <c r="R65" s="40"/>
      <c r="S65" s="40">
        <v>0</v>
      </c>
      <c r="T65" s="40">
        <v>0</v>
      </c>
      <c r="U65" s="40">
        <v>100</v>
      </c>
      <c r="V65" s="40" t="s">
        <v>89</v>
      </c>
      <c r="W65" s="40" t="s">
        <v>76</v>
      </c>
      <c r="X65" s="9">
        <v>82</v>
      </c>
      <c r="Y65" s="9">
        <v>325.28</v>
      </c>
      <c r="Z65" s="9">
        <f t="shared" si="0"/>
        <v>26672.96</v>
      </c>
      <c r="AA65" s="9">
        <f t="shared" si="1"/>
        <v>29873.715200000002</v>
      </c>
      <c r="AB65" s="9">
        <v>82</v>
      </c>
      <c r="AC65" s="9">
        <v>325.28</v>
      </c>
      <c r="AD65" s="9">
        <f t="shared" si="2"/>
        <v>26672.96</v>
      </c>
      <c r="AE65" s="9">
        <f t="shared" si="3"/>
        <v>29873.715200000002</v>
      </c>
      <c r="AF65" s="9">
        <v>82</v>
      </c>
      <c r="AG65" s="9">
        <v>325.28</v>
      </c>
      <c r="AH65" s="9">
        <f t="shared" si="4"/>
        <v>26672.96</v>
      </c>
      <c r="AI65" s="9">
        <f t="shared" si="15"/>
        <v>29873.715200000002</v>
      </c>
      <c r="AJ65" s="9">
        <v>82</v>
      </c>
      <c r="AK65" s="9">
        <v>325.28</v>
      </c>
      <c r="AL65" s="9">
        <f t="shared" si="6"/>
        <v>26672.96</v>
      </c>
      <c r="AM65" s="9">
        <f t="shared" si="16"/>
        <v>29873.715200000002</v>
      </c>
      <c r="AN65" s="9"/>
      <c r="AO65" s="9"/>
      <c r="AP65" s="9">
        <f t="shared" si="8"/>
        <v>0</v>
      </c>
      <c r="AQ65" s="9">
        <f t="shared" si="17"/>
        <v>0</v>
      </c>
      <c r="AR65" s="9"/>
      <c r="AS65" s="9"/>
      <c r="AT65" s="9">
        <f t="shared" si="10"/>
        <v>0</v>
      </c>
      <c r="AU65" s="9">
        <f t="shared" si="18"/>
        <v>0</v>
      </c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>
        <f t="shared" si="19"/>
        <v>328</v>
      </c>
      <c r="EK65" s="9">
        <f t="shared" si="20"/>
        <v>106691.84</v>
      </c>
      <c r="EL65" s="9">
        <f t="shared" si="21"/>
        <v>119494.86080000001</v>
      </c>
      <c r="EM65" s="10" t="s">
        <v>95</v>
      </c>
      <c r="EN65" s="40"/>
      <c r="EO65" s="40"/>
      <c r="EP65" s="40" t="s">
        <v>92</v>
      </c>
      <c r="EQ65" s="40" t="s">
        <v>128</v>
      </c>
      <c r="ER65" s="40" t="s">
        <v>128</v>
      </c>
      <c r="ES65" s="40"/>
      <c r="ET65" s="40"/>
      <c r="EU65" s="40"/>
      <c r="EV65" s="40"/>
      <c r="EW65" s="40"/>
      <c r="EX65" s="10"/>
      <c r="EY65" s="10" t="s">
        <v>261</v>
      </c>
      <c r="EZ65" s="10" t="s">
        <v>262</v>
      </c>
      <c r="FA65" s="46" t="s">
        <v>256</v>
      </c>
    </row>
    <row r="66" spans="1:157" ht="19.5" customHeight="1">
      <c r="A66" s="8" t="s">
        <v>314</v>
      </c>
      <c r="B66" s="40" t="s">
        <v>96</v>
      </c>
      <c r="C66" s="40" t="s">
        <v>97</v>
      </c>
      <c r="D66" s="40" t="s">
        <v>98</v>
      </c>
      <c r="E66" s="40" t="s">
        <v>65</v>
      </c>
      <c r="F66" s="40"/>
      <c r="G66" s="40" t="s">
        <v>68</v>
      </c>
      <c r="H66" s="40">
        <v>58</v>
      </c>
      <c r="I66" s="40">
        <v>710000000</v>
      </c>
      <c r="J66" s="40" t="s">
        <v>94</v>
      </c>
      <c r="K66" s="40" t="s">
        <v>264</v>
      </c>
      <c r="L66" s="40" t="s">
        <v>31</v>
      </c>
      <c r="M66" s="40">
        <v>351010000</v>
      </c>
      <c r="N66" s="40" t="s">
        <v>105</v>
      </c>
      <c r="O66" s="40" t="s">
        <v>44</v>
      </c>
      <c r="P66" s="40" t="s">
        <v>121</v>
      </c>
      <c r="Q66" s="40"/>
      <c r="R66" s="40"/>
      <c r="S66" s="40">
        <v>0</v>
      </c>
      <c r="T66" s="40">
        <v>0</v>
      </c>
      <c r="U66" s="40">
        <v>100</v>
      </c>
      <c r="V66" s="40" t="s">
        <v>89</v>
      </c>
      <c r="W66" s="40" t="s">
        <v>76</v>
      </c>
      <c r="X66" s="9">
        <v>10</v>
      </c>
      <c r="Y66" s="9">
        <v>325.28</v>
      </c>
      <c r="Z66" s="9">
        <f t="shared" si="0"/>
        <v>3252.7999999999997</v>
      </c>
      <c r="AA66" s="9">
        <f t="shared" si="1"/>
        <v>3643.136</v>
      </c>
      <c r="AB66" s="9">
        <v>10</v>
      </c>
      <c r="AC66" s="9">
        <v>325.28</v>
      </c>
      <c r="AD66" s="9">
        <f t="shared" si="2"/>
        <v>3252.7999999999997</v>
      </c>
      <c r="AE66" s="9">
        <f t="shared" si="3"/>
        <v>3643.136</v>
      </c>
      <c r="AF66" s="9">
        <v>10</v>
      </c>
      <c r="AG66" s="9">
        <v>325.28</v>
      </c>
      <c r="AH66" s="9">
        <f t="shared" si="4"/>
        <v>3252.7999999999997</v>
      </c>
      <c r="AI66" s="9">
        <f t="shared" si="15"/>
        <v>3643.136</v>
      </c>
      <c r="AJ66" s="9">
        <v>10</v>
      </c>
      <c r="AK66" s="9">
        <v>325.28</v>
      </c>
      <c r="AL66" s="9">
        <f t="shared" si="6"/>
        <v>3252.7999999999997</v>
      </c>
      <c r="AM66" s="9">
        <f t="shared" si="16"/>
        <v>3643.136</v>
      </c>
      <c r="AN66" s="9"/>
      <c r="AO66" s="9"/>
      <c r="AP66" s="9">
        <f t="shared" si="8"/>
        <v>0</v>
      </c>
      <c r="AQ66" s="9">
        <f t="shared" si="17"/>
        <v>0</v>
      </c>
      <c r="AR66" s="9"/>
      <c r="AS66" s="9"/>
      <c r="AT66" s="9">
        <f t="shared" si="10"/>
        <v>0</v>
      </c>
      <c r="AU66" s="9">
        <f t="shared" si="18"/>
        <v>0</v>
      </c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>
        <f t="shared" si="19"/>
        <v>40</v>
      </c>
      <c r="EK66" s="9">
        <f t="shared" si="20"/>
        <v>13011.199999999999</v>
      </c>
      <c r="EL66" s="9">
        <f t="shared" si="21"/>
        <v>14572.544</v>
      </c>
      <c r="EM66" s="10" t="s">
        <v>95</v>
      </c>
      <c r="EN66" s="40"/>
      <c r="EO66" s="40"/>
      <c r="EP66" s="40" t="s">
        <v>92</v>
      </c>
      <c r="EQ66" s="40" t="s">
        <v>128</v>
      </c>
      <c r="ER66" s="40" t="s">
        <v>128</v>
      </c>
      <c r="ES66" s="40"/>
      <c r="ET66" s="40"/>
      <c r="EU66" s="40"/>
      <c r="EV66" s="40"/>
      <c r="EW66" s="40"/>
      <c r="EX66" s="10"/>
      <c r="EY66" s="10" t="s">
        <v>261</v>
      </c>
      <c r="EZ66" s="10" t="s">
        <v>262</v>
      </c>
      <c r="FA66" s="46" t="s">
        <v>256</v>
      </c>
    </row>
    <row r="67" spans="1:157" ht="19.5" customHeight="1">
      <c r="A67" s="8" t="s">
        <v>315</v>
      </c>
      <c r="B67" s="40" t="s">
        <v>96</v>
      </c>
      <c r="C67" s="40" t="s">
        <v>97</v>
      </c>
      <c r="D67" s="40" t="s">
        <v>98</v>
      </c>
      <c r="E67" s="40" t="s">
        <v>65</v>
      </c>
      <c r="F67" s="40"/>
      <c r="G67" s="40" t="s">
        <v>68</v>
      </c>
      <c r="H67" s="40">
        <v>58</v>
      </c>
      <c r="I67" s="40">
        <v>710000000</v>
      </c>
      <c r="J67" s="40" t="s">
        <v>94</v>
      </c>
      <c r="K67" s="40" t="s">
        <v>264</v>
      </c>
      <c r="L67" s="40" t="s">
        <v>31</v>
      </c>
      <c r="M67" s="40" t="s">
        <v>147</v>
      </c>
      <c r="N67" s="40" t="s">
        <v>116</v>
      </c>
      <c r="O67" s="40" t="s">
        <v>44</v>
      </c>
      <c r="P67" s="40" t="s">
        <v>121</v>
      </c>
      <c r="Q67" s="40"/>
      <c r="R67" s="40"/>
      <c r="S67" s="40">
        <v>0</v>
      </c>
      <c r="T67" s="40">
        <v>0</v>
      </c>
      <c r="U67" s="40">
        <v>100</v>
      </c>
      <c r="V67" s="40" t="s">
        <v>89</v>
      </c>
      <c r="W67" s="40" t="s">
        <v>76</v>
      </c>
      <c r="X67" s="9">
        <v>11</v>
      </c>
      <c r="Y67" s="9">
        <v>325.28</v>
      </c>
      <c r="Z67" s="9">
        <f t="shared" si="0"/>
        <v>3578.08</v>
      </c>
      <c r="AA67" s="9">
        <f t="shared" si="1"/>
        <v>4007.4496000000004</v>
      </c>
      <c r="AB67" s="9">
        <v>11</v>
      </c>
      <c r="AC67" s="9">
        <v>325.28</v>
      </c>
      <c r="AD67" s="9">
        <f t="shared" si="2"/>
        <v>3578.08</v>
      </c>
      <c r="AE67" s="9">
        <f t="shared" si="3"/>
        <v>4007.4496000000004</v>
      </c>
      <c r="AF67" s="9">
        <v>11</v>
      </c>
      <c r="AG67" s="9">
        <v>325.28</v>
      </c>
      <c r="AH67" s="9">
        <f t="shared" si="4"/>
        <v>3578.08</v>
      </c>
      <c r="AI67" s="9">
        <f t="shared" si="15"/>
        <v>4007.4496000000004</v>
      </c>
      <c r="AJ67" s="9">
        <v>11</v>
      </c>
      <c r="AK67" s="9">
        <v>325.28</v>
      </c>
      <c r="AL67" s="9">
        <f t="shared" si="6"/>
        <v>3578.08</v>
      </c>
      <c r="AM67" s="9">
        <f t="shared" si="16"/>
        <v>4007.4496000000004</v>
      </c>
      <c r="AN67" s="9"/>
      <c r="AO67" s="9"/>
      <c r="AP67" s="9">
        <f t="shared" si="8"/>
        <v>0</v>
      </c>
      <c r="AQ67" s="9">
        <f t="shared" si="17"/>
        <v>0</v>
      </c>
      <c r="AR67" s="9"/>
      <c r="AS67" s="9"/>
      <c r="AT67" s="9">
        <f t="shared" si="10"/>
        <v>0</v>
      </c>
      <c r="AU67" s="9">
        <f t="shared" si="18"/>
        <v>0</v>
      </c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>
        <f t="shared" si="19"/>
        <v>44</v>
      </c>
      <c r="EK67" s="9">
        <f t="shared" si="20"/>
        <v>14312.32</v>
      </c>
      <c r="EL67" s="9">
        <f t="shared" si="21"/>
        <v>16029.798400000001</v>
      </c>
      <c r="EM67" s="10" t="s">
        <v>95</v>
      </c>
      <c r="EN67" s="40"/>
      <c r="EO67" s="40"/>
      <c r="EP67" s="40" t="s">
        <v>92</v>
      </c>
      <c r="EQ67" s="40" t="s">
        <v>128</v>
      </c>
      <c r="ER67" s="40" t="s">
        <v>128</v>
      </c>
      <c r="ES67" s="40"/>
      <c r="ET67" s="40"/>
      <c r="EU67" s="40"/>
      <c r="EV67" s="40"/>
      <c r="EW67" s="40"/>
      <c r="EX67" s="10"/>
      <c r="EY67" s="10" t="s">
        <v>261</v>
      </c>
      <c r="EZ67" s="10" t="s">
        <v>262</v>
      </c>
      <c r="FA67" s="46" t="s">
        <v>256</v>
      </c>
    </row>
    <row r="68" spans="1:157" ht="19.5" customHeight="1">
      <c r="A68" s="8" t="s">
        <v>316</v>
      </c>
      <c r="B68" s="40" t="s">
        <v>96</v>
      </c>
      <c r="C68" s="40" t="s">
        <v>97</v>
      </c>
      <c r="D68" s="40" t="s">
        <v>98</v>
      </c>
      <c r="E68" s="40" t="s">
        <v>65</v>
      </c>
      <c r="F68" s="40"/>
      <c r="G68" s="40" t="s">
        <v>68</v>
      </c>
      <c r="H68" s="40">
        <v>58</v>
      </c>
      <c r="I68" s="40">
        <v>710000000</v>
      </c>
      <c r="J68" s="40" t="s">
        <v>94</v>
      </c>
      <c r="K68" s="40" t="s">
        <v>264</v>
      </c>
      <c r="L68" s="40" t="s">
        <v>31</v>
      </c>
      <c r="M68" s="40">
        <v>111010000</v>
      </c>
      <c r="N68" s="40" t="s">
        <v>104</v>
      </c>
      <c r="O68" s="40" t="s">
        <v>44</v>
      </c>
      <c r="P68" s="40" t="s">
        <v>121</v>
      </c>
      <c r="Q68" s="40"/>
      <c r="R68" s="40"/>
      <c r="S68" s="40">
        <v>0</v>
      </c>
      <c r="T68" s="40">
        <v>0</v>
      </c>
      <c r="U68" s="40">
        <v>100</v>
      </c>
      <c r="V68" s="40" t="s">
        <v>89</v>
      </c>
      <c r="W68" s="40" t="s">
        <v>76</v>
      </c>
      <c r="X68" s="9">
        <v>23</v>
      </c>
      <c r="Y68" s="9">
        <v>325.28</v>
      </c>
      <c r="Z68" s="9">
        <f t="shared" si="0"/>
        <v>7481.44</v>
      </c>
      <c r="AA68" s="9">
        <f t="shared" si="1"/>
        <v>8379.212800000001</v>
      </c>
      <c r="AB68" s="9">
        <v>23</v>
      </c>
      <c r="AC68" s="9">
        <v>325.28</v>
      </c>
      <c r="AD68" s="9">
        <f t="shared" si="2"/>
        <v>7481.44</v>
      </c>
      <c r="AE68" s="9">
        <f t="shared" si="3"/>
        <v>8379.212800000001</v>
      </c>
      <c r="AF68" s="9">
        <v>23</v>
      </c>
      <c r="AG68" s="9">
        <v>325.28</v>
      </c>
      <c r="AH68" s="9">
        <f t="shared" si="4"/>
        <v>7481.44</v>
      </c>
      <c r="AI68" s="9">
        <f t="shared" si="15"/>
        <v>8379.212800000001</v>
      </c>
      <c r="AJ68" s="9">
        <v>23</v>
      </c>
      <c r="AK68" s="9">
        <v>325.28</v>
      </c>
      <c r="AL68" s="9">
        <f t="shared" si="6"/>
        <v>7481.44</v>
      </c>
      <c r="AM68" s="9">
        <f t="shared" si="16"/>
        <v>8379.212800000001</v>
      </c>
      <c r="AN68" s="9"/>
      <c r="AO68" s="9"/>
      <c r="AP68" s="9">
        <f t="shared" si="8"/>
        <v>0</v>
      </c>
      <c r="AQ68" s="9">
        <f t="shared" si="17"/>
        <v>0</v>
      </c>
      <c r="AR68" s="9"/>
      <c r="AS68" s="9"/>
      <c r="AT68" s="9">
        <f t="shared" si="10"/>
        <v>0</v>
      </c>
      <c r="AU68" s="9">
        <f t="shared" si="18"/>
        <v>0</v>
      </c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>
        <f t="shared" si="19"/>
        <v>92</v>
      </c>
      <c r="EK68" s="9">
        <v>0</v>
      </c>
      <c r="EL68" s="9">
        <v>0</v>
      </c>
      <c r="EM68" s="10" t="s">
        <v>95</v>
      </c>
      <c r="EN68" s="40"/>
      <c r="EO68" s="40"/>
      <c r="EP68" s="40" t="s">
        <v>92</v>
      </c>
      <c r="EQ68" s="40" t="s">
        <v>128</v>
      </c>
      <c r="ER68" s="40" t="s">
        <v>128</v>
      </c>
      <c r="ES68" s="40"/>
      <c r="ET68" s="40"/>
      <c r="EU68" s="40"/>
      <c r="EV68" s="40"/>
      <c r="EW68" s="40"/>
      <c r="EX68" s="10"/>
      <c r="EY68" s="10" t="s">
        <v>261</v>
      </c>
      <c r="EZ68" s="10" t="s">
        <v>262</v>
      </c>
      <c r="FA68" s="46" t="s">
        <v>256</v>
      </c>
    </row>
    <row r="69" spans="1:157" ht="19.5" customHeight="1">
      <c r="A69" s="8" t="s">
        <v>743</v>
      </c>
      <c r="B69" s="40" t="s">
        <v>96</v>
      </c>
      <c r="C69" s="40" t="s">
        <v>97</v>
      </c>
      <c r="D69" s="40" t="s">
        <v>98</v>
      </c>
      <c r="E69" s="40" t="s">
        <v>65</v>
      </c>
      <c r="F69" s="40"/>
      <c r="G69" s="40" t="s">
        <v>68</v>
      </c>
      <c r="H69" s="40">
        <v>58</v>
      </c>
      <c r="I69" s="40">
        <v>710000000</v>
      </c>
      <c r="J69" s="40" t="s">
        <v>94</v>
      </c>
      <c r="K69" s="40" t="s">
        <v>264</v>
      </c>
      <c r="L69" s="40" t="s">
        <v>31</v>
      </c>
      <c r="M69" s="40">
        <v>111010000</v>
      </c>
      <c r="N69" s="40" t="s">
        <v>104</v>
      </c>
      <c r="O69" s="40" t="s">
        <v>44</v>
      </c>
      <c r="P69" s="40" t="s">
        <v>121</v>
      </c>
      <c r="Q69" s="40"/>
      <c r="R69" s="40"/>
      <c r="S69" s="40">
        <v>0</v>
      </c>
      <c r="T69" s="40">
        <v>0</v>
      </c>
      <c r="U69" s="40">
        <v>100</v>
      </c>
      <c r="V69" s="40" t="s">
        <v>89</v>
      </c>
      <c r="W69" s="40" t="s">
        <v>76</v>
      </c>
      <c r="X69" s="9">
        <v>23</v>
      </c>
      <c r="Y69" s="9">
        <v>325.28</v>
      </c>
      <c r="Z69" s="9">
        <f>X69*Y69</f>
        <v>7481.44</v>
      </c>
      <c r="AA69" s="9">
        <f>IF(W69="С НДС",Z69*1.12,Z69)</f>
        <v>8379.212800000001</v>
      </c>
      <c r="AB69" s="9">
        <v>23</v>
      </c>
      <c r="AC69" s="9">
        <v>325.28</v>
      </c>
      <c r="AD69" s="9">
        <f>AB69*AC69</f>
        <v>7481.44</v>
      </c>
      <c r="AE69" s="9">
        <f>IF(W69="С НДС",AD69*1.12,AD69)</f>
        <v>8379.212800000001</v>
      </c>
      <c r="AF69" s="9">
        <v>25</v>
      </c>
      <c r="AG69" s="9">
        <v>325.28</v>
      </c>
      <c r="AH69" s="9">
        <f>AF69*AG69</f>
        <v>8131.999999999999</v>
      </c>
      <c r="AI69" s="9">
        <f>IF(W69="С НДС",AH69*1.12,AH69)</f>
        <v>9107.84</v>
      </c>
      <c r="AJ69" s="9">
        <v>23</v>
      </c>
      <c r="AK69" s="9">
        <v>325.28</v>
      </c>
      <c r="AL69" s="9">
        <f>AJ69*AK69</f>
        <v>7481.44</v>
      </c>
      <c r="AM69" s="9">
        <f>IF(W69="С НДС",AL69*1.12,AL69)</f>
        <v>8379.212800000001</v>
      </c>
      <c r="AN69" s="9"/>
      <c r="AO69" s="9"/>
      <c r="AP69" s="9">
        <f>AN69*AO69</f>
        <v>0</v>
      </c>
      <c r="AQ69" s="9">
        <f>IF(W69="С НДС",AP69*1.12,AP69)</f>
        <v>0</v>
      </c>
      <c r="AR69" s="9"/>
      <c r="AS69" s="9"/>
      <c r="AT69" s="9">
        <f>AR69*AS69</f>
        <v>0</v>
      </c>
      <c r="AU69" s="9">
        <f>IF(W69="С НДС",AT69*1.12,AT69)</f>
        <v>0</v>
      </c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>
        <f>SUM(X69,AB69,AF69,AJ69,AN69)</f>
        <v>94</v>
      </c>
      <c r="EK69" s="9">
        <f>SUM(AT69,AP69,AL69,AD69,Z69,AH69)</f>
        <v>30576.32</v>
      </c>
      <c r="EL69" s="9">
        <f>IF(W69="С НДС",EK69*1.12,EK69)</f>
        <v>34245.4784</v>
      </c>
      <c r="EM69" s="10" t="s">
        <v>95</v>
      </c>
      <c r="EN69" s="40"/>
      <c r="EO69" s="40"/>
      <c r="EP69" s="40" t="s">
        <v>92</v>
      </c>
      <c r="EQ69" s="40" t="s">
        <v>128</v>
      </c>
      <c r="ER69" s="40" t="s">
        <v>128</v>
      </c>
      <c r="ES69" s="40"/>
      <c r="ET69" s="40"/>
      <c r="EU69" s="40"/>
      <c r="EV69" s="40"/>
      <c r="EW69" s="40"/>
      <c r="EX69" s="10"/>
      <c r="EY69" s="10" t="s">
        <v>261</v>
      </c>
      <c r="EZ69" s="10" t="s">
        <v>262</v>
      </c>
      <c r="FA69" s="46" t="s">
        <v>256</v>
      </c>
    </row>
    <row r="70" spans="1:157" ht="19.5" customHeight="1">
      <c r="A70" s="8" t="s">
        <v>317</v>
      </c>
      <c r="B70" s="40" t="s">
        <v>96</v>
      </c>
      <c r="C70" s="40" t="s">
        <v>97</v>
      </c>
      <c r="D70" s="40" t="s">
        <v>98</v>
      </c>
      <c r="E70" s="40" t="s">
        <v>65</v>
      </c>
      <c r="F70" s="40"/>
      <c r="G70" s="40" t="s">
        <v>68</v>
      </c>
      <c r="H70" s="40">
        <v>58</v>
      </c>
      <c r="I70" s="40">
        <v>710000000</v>
      </c>
      <c r="J70" s="40" t="s">
        <v>94</v>
      </c>
      <c r="K70" s="40" t="s">
        <v>264</v>
      </c>
      <c r="L70" s="40" t="s">
        <v>31</v>
      </c>
      <c r="M70" s="40" t="s">
        <v>145</v>
      </c>
      <c r="N70" s="40" t="s">
        <v>103</v>
      </c>
      <c r="O70" s="40" t="s">
        <v>44</v>
      </c>
      <c r="P70" s="40" t="s">
        <v>121</v>
      </c>
      <c r="Q70" s="40"/>
      <c r="R70" s="40"/>
      <c r="S70" s="40">
        <v>0</v>
      </c>
      <c r="T70" s="40">
        <v>0</v>
      </c>
      <c r="U70" s="40">
        <v>100</v>
      </c>
      <c r="V70" s="40" t="s">
        <v>89</v>
      </c>
      <c r="W70" s="40" t="s">
        <v>76</v>
      </c>
      <c r="X70" s="9">
        <v>11</v>
      </c>
      <c r="Y70" s="9">
        <v>325.28</v>
      </c>
      <c r="Z70" s="9">
        <f t="shared" si="0"/>
        <v>3578.08</v>
      </c>
      <c r="AA70" s="9">
        <f t="shared" si="1"/>
        <v>4007.4496000000004</v>
      </c>
      <c r="AB70" s="9">
        <v>11</v>
      </c>
      <c r="AC70" s="9">
        <v>325.28</v>
      </c>
      <c r="AD70" s="9">
        <f t="shared" si="2"/>
        <v>3578.08</v>
      </c>
      <c r="AE70" s="9">
        <f t="shared" si="3"/>
        <v>4007.4496000000004</v>
      </c>
      <c r="AF70" s="9">
        <v>11</v>
      </c>
      <c r="AG70" s="9">
        <v>325.28</v>
      </c>
      <c r="AH70" s="9">
        <f t="shared" si="4"/>
        <v>3578.08</v>
      </c>
      <c r="AI70" s="9">
        <f t="shared" si="15"/>
        <v>4007.4496000000004</v>
      </c>
      <c r="AJ70" s="9">
        <v>11</v>
      </c>
      <c r="AK70" s="9">
        <v>325.28</v>
      </c>
      <c r="AL70" s="9">
        <f t="shared" si="6"/>
        <v>3578.08</v>
      </c>
      <c r="AM70" s="9">
        <f t="shared" si="16"/>
        <v>4007.4496000000004</v>
      </c>
      <c r="AN70" s="9"/>
      <c r="AO70" s="9"/>
      <c r="AP70" s="9">
        <f t="shared" si="8"/>
        <v>0</v>
      </c>
      <c r="AQ70" s="9">
        <f t="shared" si="17"/>
        <v>0</v>
      </c>
      <c r="AR70" s="9"/>
      <c r="AS70" s="9"/>
      <c r="AT70" s="9">
        <f t="shared" si="10"/>
        <v>0</v>
      </c>
      <c r="AU70" s="9">
        <f t="shared" si="18"/>
        <v>0</v>
      </c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>
        <f t="shared" si="19"/>
        <v>44</v>
      </c>
      <c r="EK70" s="9">
        <f t="shared" si="20"/>
        <v>14312.32</v>
      </c>
      <c r="EL70" s="9">
        <f t="shared" si="21"/>
        <v>16029.798400000001</v>
      </c>
      <c r="EM70" s="10" t="s">
        <v>95</v>
      </c>
      <c r="EN70" s="40"/>
      <c r="EO70" s="40"/>
      <c r="EP70" s="40" t="s">
        <v>92</v>
      </c>
      <c r="EQ70" s="40" t="s">
        <v>128</v>
      </c>
      <c r="ER70" s="40" t="s">
        <v>128</v>
      </c>
      <c r="ES70" s="40"/>
      <c r="ET70" s="40"/>
      <c r="EU70" s="40"/>
      <c r="EV70" s="40"/>
      <c r="EW70" s="40"/>
      <c r="EX70" s="10"/>
      <c r="EY70" s="10" t="s">
        <v>261</v>
      </c>
      <c r="EZ70" s="10" t="s">
        <v>262</v>
      </c>
      <c r="FA70" s="46" t="s">
        <v>256</v>
      </c>
    </row>
    <row r="71" spans="1:157" ht="19.5" customHeight="1">
      <c r="A71" s="8" t="s">
        <v>318</v>
      </c>
      <c r="B71" s="40" t="s">
        <v>96</v>
      </c>
      <c r="C71" s="40" t="s">
        <v>97</v>
      </c>
      <c r="D71" s="40" t="s">
        <v>98</v>
      </c>
      <c r="E71" s="40" t="s">
        <v>65</v>
      </c>
      <c r="F71" s="40"/>
      <c r="G71" s="40" t="s">
        <v>68</v>
      </c>
      <c r="H71" s="40">
        <v>58</v>
      </c>
      <c r="I71" s="40">
        <v>710000000</v>
      </c>
      <c r="J71" s="40" t="s">
        <v>94</v>
      </c>
      <c r="K71" s="40" t="s">
        <v>264</v>
      </c>
      <c r="L71" s="40" t="s">
        <v>31</v>
      </c>
      <c r="M71" s="40">
        <v>475030100</v>
      </c>
      <c r="N71" s="40" t="s">
        <v>102</v>
      </c>
      <c r="O71" s="40" t="s">
        <v>44</v>
      </c>
      <c r="P71" s="40" t="s">
        <v>121</v>
      </c>
      <c r="Q71" s="40"/>
      <c r="R71" s="40"/>
      <c r="S71" s="40">
        <v>0</v>
      </c>
      <c r="T71" s="40">
        <v>0</v>
      </c>
      <c r="U71" s="40">
        <v>100</v>
      </c>
      <c r="V71" s="40" t="s">
        <v>89</v>
      </c>
      <c r="W71" s="40" t="s">
        <v>76</v>
      </c>
      <c r="X71" s="9">
        <v>34</v>
      </c>
      <c r="Y71" s="9">
        <v>496.48</v>
      </c>
      <c r="Z71" s="9">
        <f t="shared" si="0"/>
        <v>16880.32</v>
      </c>
      <c r="AA71" s="9">
        <f t="shared" si="1"/>
        <v>18905.958400000003</v>
      </c>
      <c r="AB71" s="9">
        <v>34</v>
      </c>
      <c r="AC71" s="9">
        <v>496.48</v>
      </c>
      <c r="AD71" s="9">
        <f t="shared" si="2"/>
        <v>16880.32</v>
      </c>
      <c r="AE71" s="9">
        <f t="shared" si="3"/>
        <v>18905.958400000003</v>
      </c>
      <c r="AF71" s="9">
        <v>34</v>
      </c>
      <c r="AG71" s="9">
        <v>496.48</v>
      </c>
      <c r="AH71" s="9">
        <f t="shared" si="4"/>
        <v>16880.32</v>
      </c>
      <c r="AI71" s="9">
        <f t="shared" si="15"/>
        <v>18905.958400000003</v>
      </c>
      <c r="AJ71" s="9">
        <v>34</v>
      </c>
      <c r="AK71" s="9">
        <v>496.48</v>
      </c>
      <c r="AL71" s="9">
        <f t="shared" si="6"/>
        <v>16880.32</v>
      </c>
      <c r="AM71" s="9">
        <f t="shared" si="16"/>
        <v>18905.958400000003</v>
      </c>
      <c r="AN71" s="9"/>
      <c r="AO71" s="9"/>
      <c r="AP71" s="9">
        <f t="shared" si="8"/>
        <v>0</v>
      </c>
      <c r="AQ71" s="9">
        <f t="shared" si="17"/>
        <v>0</v>
      </c>
      <c r="AR71" s="9"/>
      <c r="AS71" s="9"/>
      <c r="AT71" s="9">
        <f t="shared" si="10"/>
        <v>0</v>
      </c>
      <c r="AU71" s="9">
        <f t="shared" si="18"/>
        <v>0</v>
      </c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>
        <f t="shared" si="19"/>
        <v>136</v>
      </c>
      <c r="EK71" s="9">
        <f t="shared" si="20"/>
        <v>67521.28</v>
      </c>
      <c r="EL71" s="9">
        <f t="shared" si="21"/>
        <v>75623.83360000001</v>
      </c>
      <c r="EM71" s="10" t="s">
        <v>95</v>
      </c>
      <c r="EN71" s="40"/>
      <c r="EO71" s="40"/>
      <c r="EP71" s="40" t="s">
        <v>92</v>
      </c>
      <c r="EQ71" s="40" t="s">
        <v>127</v>
      </c>
      <c r="ER71" s="40" t="s">
        <v>127</v>
      </c>
      <c r="ES71" s="40"/>
      <c r="ET71" s="40"/>
      <c r="EU71" s="40"/>
      <c r="EV71" s="40"/>
      <c r="EW71" s="40"/>
      <c r="EX71" s="10"/>
      <c r="EY71" s="10" t="s">
        <v>261</v>
      </c>
      <c r="EZ71" s="10" t="s">
        <v>262</v>
      </c>
      <c r="FA71" s="46" t="s">
        <v>256</v>
      </c>
    </row>
    <row r="72" spans="1:157" ht="19.5" customHeight="1">
      <c r="A72" s="8" t="s">
        <v>319</v>
      </c>
      <c r="B72" s="40" t="s">
        <v>96</v>
      </c>
      <c r="C72" s="40" t="s">
        <v>97</v>
      </c>
      <c r="D72" s="40" t="s">
        <v>98</v>
      </c>
      <c r="E72" s="40" t="s">
        <v>65</v>
      </c>
      <c r="F72" s="40"/>
      <c r="G72" s="40" t="s">
        <v>68</v>
      </c>
      <c r="H72" s="40">
        <v>58</v>
      </c>
      <c r="I72" s="40">
        <v>710000000</v>
      </c>
      <c r="J72" s="40" t="s">
        <v>94</v>
      </c>
      <c r="K72" s="40" t="s">
        <v>264</v>
      </c>
      <c r="L72" s="40" t="s">
        <v>31</v>
      </c>
      <c r="M72" s="40" t="s">
        <v>146</v>
      </c>
      <c r="N72" s="40" t="s">
        <v>100</v>
      </c>
      <c r="O72" s="40" t="s">
        <v>44</v>
      </c>
      <c r="P72" s="40" t="s">
        <v>121</v>
      </c>
      <c r="Q72" s="40"/>
      <c r="R72" s="40"/>
      <c r="S72" s="40">
        <v>0</v>
      </c>
      <c r="T72" s="40">
        <v>0</v>
      </c>
      <c r="U72" s="40">
        <v>100</v>
      </c>
      <c r="V72" s="40" t="s">
        <v>89</v>
      </c>
      <c r="W72" s="40" t="s">
        <v>76</v>
      </c>
      <c r="X72" s="9">
        <v>10</v>
      </c>
      <c r="Y72" s="9">
        <v>496.48</v>
      </c>
      <c r="Z72" s="9">
        <f t="shared" si="0"/>
        <v>4964.8</v>
      </c>
      <c r="AA72" s="9">
        <f t="shared" si="1"/>
        <v>5560.576000000001</v>
      </c>
      <c r="AB72" s="9">
        <v>10</v>
      </c>
      <c r="AC72" s="9">
        <v>496.48</v>
      </c>
      <c r="AD72" s="9">
        <f t="shared" si="2"/>
        <v>4964.8</v>
      </c>
      <c r="AE72" s="9">
        <f t="shared" si="3"/>
        <v>5560.576000000001</v>
      </c>
      <c r="AF72" s="9">
        <v>10</v>
      </c>
      <c r="AG72" s="9">
        <v>496.48</v>
      </c>
      <c r="AH72" s="9">
        <f t="shared" si="4"/>
        <v>4964.8</v>
      </c>
      <c r="AI72" s="9">
        <f t="shared" si="15"/>
        <v>5560.576000000001</v>
      </c>
      <c r="AJ72" s="9">
        <v>10</v>
      </c>
      <c r="AK72" s="9">
        <v>496.48</v>
      </c>
      <c r="AL72" s="9">
        <f t="shared" si="6"/>
        <v>4964.8</v>
      </c>
      <c r="AM72" s="9">
        <f t="shared" si="16"/>
        <v>5560.576000000001</v>
      </c>
      <c r="AN72" s="9"/>
      <c r="AO72" s="9"/>
      <c r="AP72" s="9">
        <f t="shared" si="8"/>
        <v>0</v>
      </c>
      <c r="AQ72" s="9">
        <f t="shared" si="17"/>
        <v>0</v>
      </c>
      <c r="AR72" s="9"/>
      <c r="AS72" s="9"/>
      <c r="AT72" s="9">
        <f t="shared" si="10"/>
        <v>0</v>
      </c>
      <c r="AU72" s="9">
        <f t="shared" si="18"/>
        <v>0</v>
      </c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>
        <f t="shared" si="19"/>
        <v>40</v>
      </c>
      <c r="EK72" s="9">
        <f t="shared" si="20"/>
        <v>19859.2</v>
      </c>
      <c r="EL72" s="9">
        <f t="shared" si="21"/>
        <v>22242.304000000004</v>
      </c>
      <c r="EM72" s="10" t="s">
        <v>95</v>
      </c>
      <c r="EN72" s="40"/>
      <c r="EO72" s="40"/>
      <c r="EP72" s="40" t="s">
        <v>92</v>
      </c>
      <c r="EQ72" s="40" t="s">
        <v>127</v>
      </c>
      <c r="ER72" s="40" t="s">
        <v>127</v>
      </c>
      <c r="ES72" s="40"/>
      <c r="ET72" s="40"/>
      <c r="EU72" s="40"/>
      <c r="EV72" s="40"/>
      <c r="EW72" s="40"/>
      <c r="EX72" s="10"/>
      <c r="EY72" s="10" t="s">
        <v>261</v>
      </c>
      <c r="EZ72" s="10" t="s">
        <v>262</v>
      </c>
      <c r="FA72" s="46" t="s">
        <v>256</v>
      </c>
    </row>
    <row r="73" spans="1:157" ht="19.5" customHeight="1">
      <c r="A73" s="8" t="s">
        <v>320</v>
      </c>
      <c r="B73" s="40" t="s">
        <v>96</v>
      </c>
      <c r="C73" s="40" t="s">
        <v>97</v>
      </c>
      <c r="D73" s="40" t="s">
        <v>98</v>
      </c>
      <c r="E73" s="40" t="s">
        <v>65</v>
      </c>
      <c r="F73" s="40"/>
      <c r="G73" s="40" t="s">
        <v>68</v>
      </c>
      <c r="H73" s="40">
        <v>58</v>
      </c>
      <c r="I73" s="40">
        <v>710000000</v>
      </c>
      <c r="J73" s="40" t="s">
        <v>94</v>
      </c>
      <c r="K73" s="40" t="s">
        <v>264</v>
      </c>
      <c r="L73" s="40" t="s">
        <v>31</v>
      </c>
      <c r="M73" s="40">
        <v>231010000</v>
      </c>
      <c r="N73" s="40" t="s">
        <v>99</v>
      </c>
      <c r="O73" s="40" t="s">
        <v>44</v>
      </c>
      <c r="P73" s="40" t="s">
        <v>121</v>
      </c>
      <c r="Q73" s="40"/>
      <c r="R73" s="40"/>
      <c r="S73" s="40">
        <v>0</v>
      </c>
      <c r="T73" s="40">
        <v>0</v>
      </c>
      <c r="U73" s="40">
        <v>100</v>
      </c>
      <c r="V73" s="40" t="s">
        <v>89</v>
      </c>
      <c r="W73" s="40" t="s">
        <v>76</v>
      </c>
      <c r="X73" s="9">
        <v>13</v>
      </c>
      <c r="Y73" s="9">
        <v>496.48</v>
      </c>
      <c r="Z73" s="9">
        <f t="shared" si="0"/>
        <v>6454.24</v>
      </c>
      <c r="AA73" s="9">
        <f t="shared" si="1"/>
        <v>7228.7488</v>
      </c>
      <c r="AB73" s="9">
        <v>13</v>
      </c>
      <c r="AC73" s="9">
        <v>496.48</v>
      </c>
      <c r="AD73" s="9">
        <f t="shared" si="2"/>
        <v>6454.24</v>
      </c>
      <c r="AE73" s="9">
        <f t="shared" si="3"/>
        <v>7228.7488</v>
      </c>
      <c r="AF73" s="9">
        <v>13</v>
      </c>
      <c r="AG73" s="9">
        <v>496.48</v>
      </c>
      <c r="AH73" s="9">
        <f t="shared" si="4"/>
        <v>6454.24</v>
      </c>
      <c r="AI73" s="9">
        <f t="shared" si="15"/>
        <v>7228.7488</v>
      </c>
      <c r="AJ73" s="9">
        <v>13</v>
      </c>
      <c r="AK73" s="9">
        <v>496.48</v>
      </c>
      <c r="AL73" s="9">
        <f t="shared" si="6"/>
        <v>6454.24</v>
      </c>
      <c r="AM73" s="9">
        <f t="shared" si="16"/>
        <v>7228.7488</v>
      </c>
      <c r="AN73" s="9"/>
      <c r="AO73" s="9"/>
      <c r="AP73" s="9">
        <f t="shared" si="8"/>
        <v>0</v>
      </c>
      <c r="AQ73" s="9">
        <f t="shared" si="17"/>
        <v>0</v>
      </c>
      <c r="AR73" s="9"/>
      <c r="AS73" s="9"/>
      <c r="AT73" s="9">
        <f t="shared" si="10"/>
        <v>0</v>
      </c>
      <c r="AU73" s="9">
        <f t="shared" si="18"/>
        <v>0</v>
      </c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>
        <f t="shared" si="19"/>
        <v>52</v>
      </c>
      <c r="EK73" s="9">
        <f t="shared" si="20"/>
        <v>25816.96</v>
      </c>
      <c r="EL73" s="9">
        <f t="shared" si="21"/>
        <v>28914.9952</v>
      </c>
      <c r="EM73" s="10" t="s">
        <v>95</v>
      </c>
      <c r="EN73" s="40"/>
      <c r="EO73" s="40"/>
      <c r="EP73" s="40" t="s">
        <v>92</v>
      </c>
      <c r="EQ73" s="40" t="s">
        <v>127</v>
      </c>
      <c r="ER73" s="40" t="s">
        <v>127</v>
      </c>
      <c r="ES73" s="40"/>
      <c r="ET73" s="40"/>
      <c r="EU73" s="40"/>
      <c r="EV73" s="40"/>
      <c r="EW73" s="40"/>
      <c r="EX73" s="10"/>
      <c r="EY73" s="10" t="s">
        <v>261</v>
      </c>
      <c r="EZ73" s="10" t="s">
        <v>262</v>
      </c>
      <c r="FA73" s="46" t="s">
        <v>256</v>
      </c>
    </row>
    <row r="74" spans="1:157" ht="19.5" customHeight="1">
      <c r="A74" s="8" t="s">
        <v>321</v>
      </c>
      <c r="B74" s="40" t="s">
        <v>96</v>
      </c>
      <c r="C74" s="40" t="s">
        <v>97</v>
      </c>
      <c r="D74" s="40" t="s">
        <v>98</v>
      </c>
      <c r="E74" s="40" t="s">
        <v>65</v>
      </c>
      <c r="F74" s="40"/>
      <c r="G74" s="40" t="s">
        <v>68</v>
      </c>
      <c r="H74" s="40">
        <v>58</v>
      </c>
      <c r="I74" s="40">
        <v>710000000</v>
      </c>
      <c r="J74" s="40" t="s">
        <v>94</v>
      </c>
      <c r="K74" s="40" t="s">
        <v>264</v>
      </c>
      <c r="L74" s="40" t="s">
        <v>31</v>
      </c>
      <c r="M74" s="40">
        <v>154820100</v>
      </c>
      <c r="N74" s="40" t="s">
        <v>101</v>
      </c>
      <c r="O74" s="40" t="s">
        <v>44</v>
      </c>
      <c r="P74" s="40" t="s">
        <v>121</v>
      </c>
      <c r="Q74" s="40"/>
      <c r="R74" s="40"/>
      <c r="S74" s="40">
        <v>0</v>
      </c>
      <c r="T74" s="40">
        <v>0</v>
      </c>
      <c r="U74" s="40">
        <v>100</v>
      </c>
      <c r="V74" s="40" t="s">
        <v>89</v>
      </c>
      <c r="W74" s="40" t="s">
        <v>76</v>
      </c>
      <c r="X74" s="9">
        <v>21</v>
      </c>
      <c r="Y74" s="9">
        <v>496.48</v>
      </c>
      <c r="Z74" s="9">
        <f t="shared" si="0"/>
        <v>10426.08</v>
      </c>
      <c r="AA74" s="9">
        <f t="shared" si="1"/>
        <v>11677.2096</v>
      </c>
      <c r="AB74" s="9">
        <v>21</v>
      </c>
      <c r="AC74" s="9">
        <v>496.48</v>
      </c>
      <c r="AD74" s="9">
        <f t="shared" si="2"/>
        <v>10426.08</v>
      </c>
      <c r="AE74" s="9">
        <f t="shared" si="3"/>
        <v>11677.2096</v>
      </c>
      <c r="AF74" s="9">
        <v>21</v>
      </c>
      <c r="AG74" s="9">
        <v>496.48</v>
      </c>
      <c r="AH74" s="9">
        <f t="shared" si="4"/>
        <v>10426.08</v>
      </c>
      <c r="AI74" s="9">
        <f t="shared" si="15"/>
        <v>11677.2096</v>
      </c>
      <c r="AJ74" s="9">
        <v>21</v>
      </c>
      <c r="AK74" s="9">
        <v>496.48</v>
      </c>
      <c r="AL74" s="9">
        <f t="shared" si="6"/>
        <v>10426.08</v>
      </c>
      <c r="AM74" s="9">
        <f t="shared" si="16"/>
        <v>11677.2096</v>
      </c>
      <c r="AN74" s="9"/>
      <c r="AO74" s="9"/>
      <c r="AP74" s="9">
        <f t="shared" si="8"/>
        <v>0</v>
      </c>
      <c r="AQ74" s="9">
        <f t="shared" si="17"/>
        <v>0</v>
      </c>
      <c r="AR74" s="9"/>
      <c r="AS74" s="9"/>
      <c r="AT74" s="9">
        <f t="shared" si="10"/>
        <v>0</v>
      </c>
      <c r="AU74" s="9">
        <f t="shared" si="18"/>
        <v>0</v>
      </c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>
        <f t="shared" si="19"/>
        <v>84</v>
      </c>
      <c r="EK74" s="9">
        <f t="shared" si="20"/>
        <v>41704.32</v>
      </c>
      <c r="EL74" s="9">
        <f t="shared" si="21"/>
        <v>46708.8384</v>
      </c>
      <c r="EM74" s="10" t="s">
        <v>95</v>
      </c>
      <c r="EN74" s="40"/>
      <c r="EO74" s="40"/>
      <c r="EP74" s="40" t="s">
        <v>92</v>
      </c>
      <c r="EQ74" s="40" t="s">
        <v>127</v>
      </c>
      <c r="ER74" s="40" t="s">
        <v>127</v>
      </c>
      <c r="ES74" s="40"/>
      <c r="ET74" s="40"/>
      <c r="EU74" s="40"/>
      <c r="EV74" s="40"/>
      <c r="EW74" s="40"/>
      <c r="EX74" s="10"/>
      <c r="EY74" s="10" t="s">
        <v>261</v>
      </c>
      <c r="EZ74" s="10" t="s">
        <v>262</v>
      </c>
      <c r="FA74" s="46" t="s">
        <v>256</v>
      </c>
    </row>
    <row r="75" spans="1:157" ht="19.5" customHeight="1">
      <c r="A75" s="8" t="s">
        <v>322</v>
      </c>
      <c r="B75" s="40" t="s">
        <v>96</v>
      </c>
      <c r="C75" s="40" t="s">
        <v>97</v>
      </c>
      <c r="D75" s="40" t="s">
        <v>98</v>
      </c>
      <c r="E75" s="40" t="s">
        <v>65</v>
      </c>
      <c r="F75" s="40"/>
      <c r="G75" s="40" t="s">
        <v>68</v>
      </c>
      <c r="H75" s="40">
        <v>58</v>
      </c>
      <c r="I75" s="40">
        <v>710000000</v>
      </c>
      <c r="J75" s="40" t="s">
        <v>94</v>
      </c>
      <c r="K75" s="40" t="s">
        <v>264</v>
      </c>
      <c r="L75" s="40" t="s">
        <v>31</v>
      </c>
      <c r="M75" s="40">
        <v>433257100</v>
      </c>
      <c r="N75" s="40" t="s">
        <v>148</v>
      </c>
      <c r="O75" s="40" t="s">
        <v>44</v>
      </c>
      <c r="P75" s="40" t="s">
        <v>121</v>
      </c>
      <c r="Q75" s="40"/>
      <c r="R75" s="40"/>
      <c r="S75" s="40">
        <v>0</v>
      </c>
      <c r="T75" s="40">
        <v>0</v>
      </c>
      <c r="U75" s="40">
        <v>100</v>
      </c>
      <c r="V75" s="40" t="s">
        <v>89</v>
      </c>
      <c r="W75" s="40" t="s">
        <v>76</v>
      </c>
      <c r="X75" s="9">
        <v>14</v>
      </c>
      <c r="Y75" s="9">
        <v>496.48</v>
      </c>
      <c r="Z75" s="9">
        <f t="shared" si="0"/>
        <v>6950.72</v>
      </c>
      <c r="AA75" s="9">
        <f t="shared" si="1"/>
        <v>7784.806400000001</v>
      </c>
      <c r="AB75" s="9">
        <v>14</v>
      </c>
      <c r="AC75" s="9">
        <v>496.48</v>
      </c>
      <c r="AD75" s="9">
        <f t="shared" si="2"/>
        <v>6950.72</v>
      </c>
      <c r="AE75" s="9">
        <f t="shared" si="3"/>
        <v>7784.806400000001</v>
      </c>
      <c r="AF75" s="9">
        <v>14</v>
      </c>
      <c r="AG75" s="9">
        <v>496.48</v>
      </c>
      <c r="AH75" s="9">
        <f t="shared" si="4"/>
        <v>6950.72</v>
      </c>
      <c r="AI75" s="9">
        <f t="shared" si="15"/>
        <v>7784.806400000001</v>
      </c>
      <c r="AJ75" s="9">
        <v>14</v>
      </c>
      <c r="AK75" s="9">
        <v>496.48</v>
      </c>
      <c r="AL75" s="9">
        <f t="shared" si="6"/>
        <v>6950.72</v>
      </c>
      <c r="AM75" s="9">
        <f t="shared" si="16"/>
        <v>7784.806400000001</v>
      </c>
      <c r="AN75" s="9"/>
      <c r="AO75" s="9"/>
      <c r="AP75" s="9">
        <f t="shared" si="8"/>
        <v>0</v>
      </c>
      <c r="AQ75" s="9">
        <f t="shared" si="17"/>
        <v>0</v>
      </c>
      <c r="AR75" s="9"/>
      <c r="AS75" s="9"/>
      <c r="AT75" s="9">
        <f t="shared" si="10"/>
        <v>0</v>
      </c>
      <c r="AU75" s="9">
        <f t="shared" si="18"/>
        <v>0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>
        <f t="shared" si="19"/>
        <v>56</v>
      </c>
      <c r="EK75" s="9">
        <f t="shared" si="20"/>
        <v>27802.88</v>
      </c>
      <c r="EL75" s="9">
        <f t="shared" si="21"/>
        <v>31139.225600000005</v>
      </c>
      <c r="EM75" s="10" t="s">
        <v>95</v>
      </c>
      <c r="EN75" s="40"/>
      <c r="EO75" s="40"/>
      <c r="EP75" s="40" t="s">
        <v>92</v>
      </c>
      <c r="EQ75" s="40" t="s">
        <v>127</v>
      </c>
      <c r="ER75" s="40" t="s">
        <v>127</v>
      </c>
      <c r="ES75" s="40"/>
      <c r="ET75" s="40"/>
      <c r="EU75" s="40"/>
      <c r="EV75" s="40"/>
      <c r="EW75" s="40"/>
      <c r="EX75" s="10"/>
      <c r="EY75" s="10" t="s">
        <v>261</v>
      </c>
      <c r="EZ75" s="10" t="s">
        <v>262</v>
      </c>
      <c r="FA75" s="46" t="s">
        <v>256</v>
      </c>
    </row>
    <row r="76" spans="1:157" ht="19.5" customHeight="1">
      <c r="A76" s="8" t="s">
        <v>323</v>
      </c>
      <c r="B76" s="40" t="s">
        <v>96</v>
      </c>
      <c r="C76" s="40" t="s">
        <v>97</v>
      </c>
      <c r="D76" s="40" t="s">
        <v>98</v>
      </c>
      <c r="E76" s="40" t="s">
        <v>65</v>
      </c>
      <c r="F76" s="40"/>
      <c r="G76" s="40" t="s">
        <v>68</v>
      </c>
      <c r="H76" s="40">
        <v>58</v>
      </c>
      <c r="I76" s="40">
        <v>710000000</v>
      </c>
      <c r="J76" s="40" t="s">
        <v>94</v>
      </c>
      <c r="K76" s="40" t="s">
        <v>264</v>
      </c>
      <c r="L76" s="40" t="s">
        <v>31</v>
      </c>
      <c r="M76" s="40">
        <v>431010000</v>
      </c>
      <c r="N76" s="40" t="s">
        <v>114</v>
      </c>
      <c r="O76" s="40" t="s">
        <v>44</v>
      </c>
      <c r="P76" s="40" t="s">
        <v>121</v>
      </c>
      <c r="Q76" s="40"/>
      <c r="R76" s="40"/>
      <c r="S76" s="40">
        <v>0</v>
      </c>
      <c r="T76" s="40">
        <v>0</v>
      </c>
      <c r="U76" s="40">
        <v>100</v>
      </c>
      <c r="V76" s="40" t="s">
        <v>89</v>
      </c>
      <c r="W76" s="40" t="s">
        <v>76</v>
      </c>
      <c r="X76" s="9">
        <v>19</v>
      </c>
      <c r="Y76" s="9">
        <v>496.48</v>
      </c>
      <c r="Z76" s="9">
        <f t="shared" si="0"/>
        <v>9433.12</v>
      </c>
      <c r="AA76" s="9">
        <f t="shared" si="1"/>
        <v>10565.094400000002</v>
      </c>
      <c r="AB76" s="9">
        <v>19</v>
      </c>
      <c r="AC76" s="9">
        <v>496.48</v>
      </c>
      <c r="AD76" s="9">
        <f t="shared" si="2"/>
        <v>9433.12</v>
      </c>
      <c r="AE76" s="9">
        <f t="shared" si="3"/>
        <v>10565.094400000002</v>
      </c>
      <c r="AF76" s="9">
        <v>19</v>
      </c>
      <c r="AG76" s="9">
        <v>496.48</v>
      </c>
      <c r="AH76" s="9">
        <f t="shared" si="4"/>
        <v>9433.12</v>
      </c>
      <c r="AI76" s="9">
        <f t="shared" si="15"/>
        <v>10565.094400000002</v>
      </c>
      <c r="AJ76" s="9">
        <v>19</v>
      </c>
      <c r="AK76" s="9">
        <v>496.48</v>
      </c>
      <c r="AL76" s="9">
        <f t="shared" si="6"/>
        <v>9433.12</v>
      </c>
      <c r="AM76" s="9">
        <f t="shared" si="16"/>
        <v>10565.094400000002</v>
      </c>
      <c r="AN76" s="9"/>
      <c r="AO76" s="9"/>
      <c r="AP76" s="9">
        <f t="shared" si="8"/>
        <v>0</v>
      </c>
      <c r="AQ76" s="9">
        <f t="shared" si="17"/>
        <v>0</v>
      </c>
      <c r="AR76" s="9"/>
      <c r="AS76" s="9"/>
      <c r="AT76" s="9">
        <f t="shared" si="10"/>
        <v>0</v>
      </c>
      <c r="AU76" s="9">
        <f t="shared" si="18"/>
        <v>0</v>
      </c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>
        <f t="shared" si="19"/>
        <v>76</v>
      </c>
      <c r="EK76" s="9">
        <f t="shared" si="20"/>
        <v>37732.48</v>
      </c>
      <c r="EL76" s="9">
        <f t="shared" si="21"/>
        <v>42260.37760000001</v>
      </c>
      <c r="EM76" s="10" t="s">
        <v>95</v>
      </c>
      <c r="EN76" s="40"/>
      <c r="EO76" s="40"/>
      <c r="EP76" s="40" t="s">
        <v>92</v>
      </c>
      <c r="EQ76" s="40" t="s">
        <v>127</v>
      </c>
      <c r="ER76" s="40" t="s">
        <v>127</v>
      </c>
      <c r="ES76" s="40"/>
      <c r="ET76" s="40"/>
      <c r="EU76" s="40"/>
      <c r="EV76" s="40"/>
      <c r="EW76" s="40"/>
      <c r="EX76" s="10"/>
      <c r="EY76" s="10" t="s">
        <v>261</v>
      </c>
      <c r="EZ76" s="10" t="s">
        <v>262</v>
      </c>
      <c r="FA76" s="46" t="s">
        <v>256</v>
      </c>
    </row>
    <row r="77" spans="1:157" ht="19.5" customHeight="1">
      <c r="A77" s="8" t="s">
        <v>324</v>
      </c>
      <c r="B77" s="40" t="s">
        <v>96</v>
      </c>
      <c r="C77" s="40" t="s">
        <v>97</v>
      </c>
      <c r="D77" s="40" t="s">
        <v>98</v>
      </c>
      <c r="E77" s="40" t="s">
        <v>65</v>
      </c>
      <c r="F77" s="40"/>
      <c r="G77" s="40" t="s">
        <v>68</v>
      </c>
      <c r="H77" s="40">
        <v>58</v>
      </c>
      <c r="I77" s="40">
        <v>710000000</v>
      </c>
      <c r="J77" s="40" t="s">
        <v>94</v>
      </c>
      <c r="K77" s="40" t="s">
        <v>264</v>
      </c>
      <c r="L77" s="40" t="s">
        <v>31</v>
      </c>
      <c r="M77" s="40">
        <v>511610000</v>
      </c>
      <c r="N77" s="40" t="s">
        <v>113</v>
      </c>
      <c r="O77" s="40" t="s">
        <v>44</v>
      </c>
      <c r="P77" s="40" t="s">
        <v>121</v>
      </c>
      <c r="Q77" s="40"/>
      <c r="R77" s="40"/>
      <c r="S77" s="40">
        <v>0</v>
      </c>
      <c r="T77" s="40">
        <v>0</v>
      </c>
      <c r="U77" s="40">
        <v>100</v>
      </c>
      <c r="V77" s="40" t="s">
        <v>89</v>
      </c>
      <c r="W77" s="40" t="s">
        <v>76</v>
      </c>
      <c r="X77" s="9">
        <v>21</v>
      </c>
      <c r="Y77" s="9">
        <v>496.48</v>
      </c>
      <c r="Z77" s="9">
        <f t="shared" si="0"/>
        <v>10426.08</v>
      </c>
      <c r="AA77" s="9">
        <f t="shared" si="1"/>
        <v>11677.2096</v>
      </c>
      <c r="AB77" s="9">
        <v>21</v>
      </c>
      <c r="AC77" s="9">
        <v>496.48</v>
      </c>
      <c r="AD77" s="9">
        <f t="shared" si="2"/>
        <v>10426.08</v>
      </c>
      <c r="AE77" s="9">
        <f t="shared" si="3"/>
        <v>11677.2096</v>
      </c>
      <c r="AF77" s="9">
        <v>21</v>
      </c>
      <c r="AG77" s="9">
        <v>496.48</v>
      </c>
      <c r="AH77" s="9">
        <f t="shared" si="4"/>
        <v>10426.08</v>
      </c>
      <c r="AI77" s="9">
        <f t="shared" si="15"/>
        <v>11677.2096</v>
      </c>
      <c r="AJ77" s="9">
        <v>21</v>
      </c>
      <c r="AK77" s="9">
        <v>496.48</v>
      </c>
      <c r="AL77" s="9">
        <f t="shared" si="6"/>
        <v>10426.08</v>
      </c>
      <c r="AM77" s="9">
        <f t="shared" si="16"/>
        <v>11677.2096</v>
      </c>
      <c r="AN77" s="9"/>
      <c r="AO77" s="9"/>
      <c r="AP77" s="9">
        <f t="shared" si="8"/>
        <v>0</v>
      </c>
      <c r="AQ77" s="9">
        <f t="shared" si="17"/>
        <v>0</v>
      </c>
      <c r="AR77" s="9"/>
      <c r="AS77" s="9"/>
      <c r="AT77" s="9">
        <f t="shared" si="10"/>
        <v>0</v>
      </c>
      <c r="AU77" s="9">
        <f t="shared" si="18"/>
        <v>0</v>
      </c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>
        <f t="shared" si="19"/>
        <v>84</v>
      </c>
      <c r="EK77" s="9">
        <f t="shared" si="20"/>
        <v>41704.32</v>
      </c>
      <c r="EL77" s="9">
        <f t="shared" si="21"/>
        <v>46708.8384</v>
      </c>
      <c r="EM77" s="10" t="s">
        <v>95</v>
      </c>
      <c r="EN77" s="40"/>
      <c r="EO77" s="40"/>
      <c r="EP77" s="40" t="s">
        <v>92</v>
      </c>
      <c r="EQ77" s="40" t="s">
        <v>127</v>
      </c>
      <c r="ER77" s="40" t="s">
        <v>127</v>
      </c>
      <c r="ES77" s="40"/>
      <c r="ET77" s="40"/>
      <c r="EU77" s="40"/>
      <c r="EV77" s="40"/>
      <c r="EW77" s="40"/>
      <c r="EX77" s="10"/>
      <c r="EY77" s="10" t="s">
        <v>261</v>
      </c>
      <c r="EZ77" s="10" t="s">
        <v>262</v>
      </c>
      <c r="FA77" s="46" t="s">
        <v>256</v>
      </c>
    </row>
    <row r="78" spans="1:157" ht="19.5" customHeight="1">
      <c r="A78" s="8" t="s">
        <v>325</v>
      </c>
      <c r="B78" s="40" t="s">
        <v>96</v>
      </c>
      <c r="C78" s="40" t="s">
        <v>97</v>
      </c>
      <c r="D78" s="40" t="s">
        <v>98</v>
      </c>
      <c r="E78" s="40" t="s">
        <v>65</v>
      </c>
      <c r="F78" s="40"/>
      <c r="G78" s="40" t="s">
        <v>68</v>
      </c>
      <c r="H78" s="40">
        <v>58</v>
      </c>
      <c r="I78" s="40">
        <v>710000000</v>
      </c>
      <c r="J78" s="40" t="s">
        <v>94</v>
      </c>
      <c r="K78" s="40" t="s">
        <v>264</v>
      </c>
      <c r="L78" s="40" t="s">
        <v>31</v>
      </c>
      <c r="M78" s="40">
        <v>316621100</v>
      </c>
      <c r="N78" s="40" t="s">
        <v>120</v>
      </c>
      <c r="O78" s="40" t="s">
        <v>44</v>
      </c>
      <c r="P78" s="40" t="s">
        <v>121</v>
      </c>
      <c r="Q78" s="40"/>
      <c r="R78" s="40"/>
      <c r="S78" s="40">
        <v>0</v>
      </c>
      <c r="T78" s="40">
        <v>0</v>
      </c>
      <c r="U78" s="40">
        <v>100</v>
      </c>
      <c r="V78" s="40" t="s">
        <v>89</v>
      </c>
      <c r="W78" s="40" t="s">
        <v>76</v>
      </c>
      <c r="X78" s="9">
        <v>16</v>
      </c>
      <c r="Y78" s="9">
        <v>496.48</v>
      </c>
      <c r="Z78" s="9">
        <f t="shared" si="0"/>
        <v>7943.68</v>
      </c>
      <c r="AA78" s="9">
        <f t="shared" si="1"/>
        <v>8896.921600000001</v>
      </c>
      <c r="AB78" s="9">
        <v>16</v>
      </c>
      <c r="AC78" s="9">
        <v>496.48</v>
      </c>
      <c r="AD78" s="9">
        <f t="shared" si="2"/>
        <v>7943.68</v>
      </c>
      <c r="AE78" s="9">
        <f t="shared" si="3"/>
        <v>8896.921600000001</v>
      </c>
      <c r="AF78" s="9">
        <v>16</v>
      </c>
      <c r="AG78" s="9">
        <v>496.48</v>
      </c>
      <c r="AH78" s="9">
        <f t="shared" si="4"/>
        <v>7943.68</v>
      </c>
      <c r="AI78" s="9">
        <f t="shared" si="15"/>
        <v>8896.921600000001</v>
      </c>
      <c r="AJ78" s="9">
        <v>16</v>
      </c>
      <c r="AK78" s="9">
        <v>496.48</v>
      </c>
      <c r="AL78" s="9">
        <f t="shared" si="6"/>
        <v>7943.68</v>
      </c>
      <c r="AM78" s="9">
        <f t="shared" si="16"/>
        <v>8896.921600000001</v>
      </c>
      <c r="AN78" s="9"/>
      <c r="AO78" s="9"/>
      <c r="AP78" s="9">
        <f t="shared" si="8"/>
        <v>0</v>
      </c>
      <c r="AQ78" s="9">
        <f t="shared" si="17"/>
        <v>0</v>
      </c>
      <c r="AR78" s="9"/>
      <c r="AS78" s="9"/>
      <c r="AT78" s="9">
        <f t="shared" si="10"/>
        <v>0</v>
      </c>
      <c r="AU78" s="9">
        <f t="shared" si="18"/>
        <v>0</v>
      </c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>
        <f t="shared" si="19"/>
        <v>64</v>
      </c>
      <c r="EK78" s="9">
        <f t="shared" si="20"/>
        <v>31774.72</v>
      </c>
      <c r="EL78" s="9">
        <f t="shared" si="21"/>
        <v>35587.686400000006</v>
      </c>
      <c r="EM78" s="10" t="s">
        <v>95</v>
      </c>
      <c r="EN78" s="40"/>
      <c r="EO78" s="40"/>
      <c r="EP78" s="40" t="s">
        <v>92</v>
      </c>
      <c r="EQ78" s="40" t="s">
        <v>127</v>
      </c>
      <c r="ER78" s="40" t="s">
        <v>127</v>
      </c>
      <c r="ES78" s="40"/>
      <c r="ET78" s="40"/>
      <c r="EU78" s="40"/>
      <c r="EV78" s="40"/>
      <c r="EW78" s="40"/>
      <c r="EX78" s="10"/>
      <c r="EY78" s="10" t="s">
        <v>261</v>
      </c>
      <c r="EZ78" s="10" t="s">
        <v>262</v>
      </c>
      <c r="FA78" s="46" t="s">
        <v>256</v>
      </c>
    </row>
    <row r="79" spans="1:157" ht="19.5" customHeight="1">
      <c r="A79" s="8" t="s">
        <v>326</v>
      </c>
      <c r="B79" s="40" t="s">
        <v>96</v>
      </c>
      <c r="C79" s="40" t="s">
        <v>97</v>
      </c>
      <c r="D79" s="40" t="s">
        <v>98</v>
      </c>
      <c r="E79" s="40" t="s">
        <v>65</v>
      </c>
      <c r="F79" s="40"/>
      <c r="G79" s="40" t="s">
        <v>68</v>
      </c>
      <c r="H79" s="40">
        <v>58</v>
      </c>
      <c r="I79" s="40">
        <v>710000000</v>
      </c>
      <c r="J79" s="40" t="s">
        <v>94</v>
      </c>
      <c r="K79" s="40" t="s">
        <v>264</v>
      </c>
      <c r="L79" s="40" t="s">
        <v>31</v>
      </c>
      <c r="M79" s="40">
        <v>750000000</v>
      </c>
      <c r="N79" s="40" t="s">
        <v>115</v>
      </c>
      <c r="O79" s="40" t="s">
        <v>44</v>
      </c>
      <c r="P79" s="40" t="s">
        <v>121</v>
      </c>
      <c r="Q79" s="40"/>
      <c r="R79" s="40"/>
      <c r="S79" s="40">
        <v>0</v>
      </c>
      <c r="T79" s="40">
        <v>0</v>
      </c>
      <c r="U79" s="40">
        <v>100</v>
      </c>
      <c r="V79" s="40" t="s">
        <v>89</v>
      </c>
      <c r="W79" s="40" t="s">
        <v>76</v>
      </c>
      <c r="X79" s="9">
        <v>2</v>
      </c>
      <c r="Y79" s="9">
        <v>496.48</v>
      </c>
      <c r="Z79" s="9">
        <f t="shared" si="0"/>
        <v>992.96</v>
      </c>
      <c r="AA79" s="9">
        <f t="shared" si="1"/>
        <v>1112.1152000000002</v>
      </c>
      <c r="AB79" s="9">
        <v>2</v>
      </c>
      <c r="AC79" s="9">
        <v>496.48</v>
      </c>
      <c r="AD79" s="9">
        <f t="shared" si="2"/>
        <v>992.96</v>
      </c>
      <c r="AE79" s="9">
        <f t="shared" si="3"/>
        <v>1112.1152000000002</v>
      </c>
      <c r="AF79" s="9">
        <v>2</v>
      </c>
      <c r="AG79" s="9">
        <v>496.48</v>
      </c>
      <c r="AH79" s="9">
        <f t="shared" si="4"/>
        <v>992.96</v>
      </c>
      <c r="AI79" s="9">
        <f t="shared" si="15"/>
        <v>1112.1152000000002</v>
      </c>
      <c r="AJ79" s="9">
        <v>2</v>
      </c>
      <c r="AK79" s="9">
        <v>496.48</v>
      </c>
      <c r="AL79" s="9">
        <f t="shared" si="6"/>
        <v>992.96</v>
      </c>
      <c r="AM79" s="9">
        <f t="shared" si="16"/>
        <v>1112.1152000000002</v>
      </c>
      <c r="AN79" s="9"/>
      <c r="AO79" s="9"/>
      <c r="AP79" s="9">
        <f t="shared" si="8"/>
        <v>0</v>
      </c>
      <c r="AQ79" s="9">
        <f t="shared" si="17"/>
        <v>0</v>
      </c>
      <c r="AR79" s="9"/>
      <c r="AS79" s="9"/>
      <c r="AT79" s="9">
        <f t="shared" si="10"/>
        <v>0</v>
      </c>
      <c r="AU79" s="9">
        <f t="shared" si="18"/>
        <v>0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>
        <f t="shared" si="19"/>
        <v>8</v>
      </c>
      <c r="EK79" s="9">
        <f t="shared" si="20"/>
        <v>3971.84</v>
      </c>
      <c r="EL79" s="9">
        <f t="shared" si="21"/>
        <v>4448.460800000001</v>
      </c>
      <c r="EM79" s="10" t="s">
        <v>95</v>
      </c>
      <c r="EN79" s="40"/>
      <c r="EO79" s="40"/>
      <c r="EP79" s="40" t="s">
        <v>92</v>
      </c>
      <c r="EQ79" s="40" t="s">
        <v>127</v>
      </c>
      <c r="ER79" s="40" t="s">
        <v>127</v>
      </c>
      <c r="ES79" s="40"/>
      <c r="ET79" s="40"/>
      <c r="EU79" s="40"/>
      <c r="EV79" s="40"/>
      <c r="EW79" s="40"/>
      <c r="EX79" s="10"/>
      <c r="EY79" s="10" t="s">
        <v>261</v>
      </c>
      <c r="EZ79" s="10" t="s">
        <v>262</v>
      </c>
      <c r="FA79" s="46" t="s">
        <v>256</v>
      </c>
    </row>
    <row r="80" spans="1:157" ht="19.5" customHeight="1">
      <c r="A80" s="8" t="s">
        <v>327</v>
      </c>
      <c r="B80" s="40" t="s">
        <v>96</v>
      </c>
      <c r="C80" s="40" t="s">
        <v>97</v>
      </c>
      <c r="D80" s="40" t="s">
        <v>98</v>
      </c>
      <c r="E80" s="40" t="s">
        <v>65</v>
      </c>
      <c r="F80" s="40"/>
      <c r="G80" s="40" t="s">
        <v>68</v>
      </c>
      <c r="H80" s="40">
        <v>58</v>
      </c>
      <c r="I80" s="40">
        <v>710000000</v>
      </c>
      <c r="J80" s="40" t="s">
        <v>94</v>
      </c>
      <c r="K80" s="40" t="s">
        <v>264</v>
      </c>
      <c r="L80" s="40" t="s">
        <v>31</v>
      </c>
      <c r="M80" s="40" t="s">
        <v>149</v>
      </c>
      <c r="N80" s="40" t="s">
        <v>119</v>
      </c>
      <c r="O80" s="40" t="s">
        <v>44</v>
      </c>
      <c r="P80" s="40" t="s">
        <v>121</v>
      </c>
      <c r="Q80" s="40"/>
      <c r="R80" s="40"/>
      <c r="S80" s="40">
        <v>0</v>
      </c>
      <c r="T80" s="40">
        <v>0</v>
      </c>
      <c r="U80" s="40">
        <v>100</v>
      </c>
      <c r="V80" s="40" t="s">
        <v>89</v>
      </c>
      <c r="W80" s="40" t="s">
        <v>76</v>
      </c>
      <c r="X80" s="9">
        <v>10</v>
      </c>
      <c r="Y80" s="9">
        <v>496.48</v>
      </c>
      <c r="Z80" s="9">
        <f t="shared" si="0"/>
        <v>4964.8</v>
      </c>
      <c r="AA80" s="9">
        <f t="shared" si="1"/>
        <v>5560.576000000001</v>
      </c>
      <c r="AB80" s="9">
        <v>10</v>
      </c>
      <c r="AC80" s="9">
        <v>496.48</v>
      </c>
      <c r="AD80" s="9">
        <f t="shared" si="2"/>
        <v>4964.8</v>
      </c>
      <c r="AE80" s="9">
        <f t="shared" si="3"/>
        <v>5560.576000000001</v>
      </c>
      <c r="AF80" s="9">
        <v>10</v>
      </c>
      <c r="AG80" s="9">
        <v>496.48</v>
      </c>
      <c r="AH80" s="9">
        <f t="shared" si="4"/>
        <v>4964.8</v>
      </c>
      <c r="AI80" s="9">
        <f t="shared" si="15"/>
        <v>5560.576000000001</v>
      </c>
      <c r="AJ80" s="9">
        <v>10</v>
      </c>
      <c r="AK80" s="9">
        <v>496.48</v>
      </c>
      <c r="AL80" s="9">
        <f t="shared" si="6"/>
        <v>4964.8</v>
      </c>
      <c r="AM80" s="9">
        <f t="shared" si="16"/>
        <v>5560.576000000001</v>
      </c>
      <c r="AN80" s="9"/>
      <c r="AO80" s="9"/>
      <c r="AP80" s="9">
        <f t="shared" si="8"/>
        <v>0</v>
      </c>
      <c r="AQ80" s="9">
        <f t="shared" si="17"/>
        <v>0</v>
      </c>
      <c r="AR80" s="9"/>
      <c r="AS80" s="9"/>
      <c r="AT80" s="9">
        <f t="shared" si="10"/>
        <v>0</v>
      </c>
      <c r="AU80" s="9">
        <f t="shared" si="18"/>
        <v>0</v>
      </c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>
        <f t="shared" si="19"/>
        <v>40</v>
      </c>
      <c r="EK80" s="9">
        <f t="shared" si="20"/>
        <v>19859.2</v>
      </c>
      <c r="EL80" s="9">
        <f t="shared" si="21"/>
        <v>22242.304000000004</v>
      </c>
      <c r="EM80" s="10" t="s">
        <v>95</v>
      </c>
      <c r="EN80" s="40"/>
      <c r="EO80" s="40"/>
      <c r="EP80" s="40" t="s">
        <v>92</v>
      </c>
      <c r="EQ80" s="40" t="s">
        <v>127</v>
      </c>
      <c r="ER80" s="40" t="s">
        <v>127</v>
      </c>
      <c r="ES80" s="40"/>
      <c r="ET80" s="40"/>
      <c r="EU80" s="40"/>
      <c r="EV80" s="40"/>
      <c r="EW80" s="40"/>
      <c r="EX80" s="10"/>
      <c r="EY80" s="10" t="s">
        <v>261</v>
      </c>
      <c r="EZ80" s="10" t="s">
        <v>262</v>
      </c>
      <c r="FA80" s="46" t="s">
        <v>256</v>
      </c>
    </row>
    <row r="81" spans="1:157" ht="19.5" customHeight="1">
      <c r="A81" s="8" t="s">
        <v>328</v>
      </c>
      <c r="B81" s="40" t="s">
        <v>96</v>
      </c>
      <c r="C81" s="40" t="s">
        <v>97</v>
      </c>
      <c r="D81" s="40" t="s">
        <v>98</v>
      </c>
      <c r="E81" s="40" t="s">
        <v>65</v>
      </c>
      <c r="F81" s="40"/>
      <c r="G81" s="40" t="s">
        <v>68</v>
      </c>
      <c r="H81" s="40">
        <v>58</v>
      </c>
      <c r="I81" s="40">
        <v>710000000</v>
      </c>
      <c r="J81" s="40" t="s">
        <v>94</v>
      </c>
      <c r="K81" s="40" t="s">
        <v>264</v>
      </c>
      <c r="L81" s="40" t="s">
        <v>31</v>
      </c>
      <c r="M81" s="40">
        <v>632810000</v>
      </c>
      <c r="N81" s="40" t="s">
        <v>118</v>
      </c>
      <c r="O81" s="40" t="s">
        <v>44</v>
      </c>
      <c r="P81" s="40" t="s">
        <v>121</v>
      </c>
      <c r="Q81" s="40"/>
      <c r="R81" s="40"/>
      <c r="S81" s="40">
        <v>0</v>
      </c>
      <c r="T81" s="40">
        <v>0</v>
      </c>
      <c r="U81" s="40">
        <v>100</v>
      </c>
      <c r="V81" s="40" t="s">
        <v>89</v>
      </c>
      <c r="W81" s="40" t="s">
        <v>76</v>
      </c>
      <c r="X81" s="9">
        <v>3</v>
      </c>
      <c r="Y81" s="9">
        <v>496.48</v>
      </c>
      <c r="Z81" s="9">
        <f t="shared" si="0"/>
        <v>1489.44</v>
      </c>
      <c r="AA81" s="9">
        <f t="shared" si="1"/>
        <v>1668.1728000000003</v>
      </c>
      <c r="AB81" s="9">
        <v>3</v>
      </c>
      <c r="AC81" s="9">
        <v>496.48</v>
      </c>
      <c r="AD81" s="9">
        <f t="shared" si="2"/>
        <v>1489.44</v>
      </c>
      <c r="AE81" s="9">
        <f t="shared" si="3"/>
        <v>1668.1728000000003</v>
      </c>
      <c r="AF81" s="9">
        <v>3</v>
      </c>
      <c r="AG81" s="9">
        <v>496.48</v>
      </c>
      <c r="AH81" s="9">
        <f t="shared" si="4"/>
        <v>1489.44</v>
      </c>
      <c r="AI81" s="9">
        <f t="shared" si="15"/>
        <v>1668.1728000000003</v>
      </c>
      <c r="AJ81" s="9">
        <v>3</v>
      </c>
      <c r="AK81" s="9">
        <v>496.48</v>
      </c>
      <c r="AL81" s="9">
        <f t="shared" si="6"/>
        <v>1489.44</v>
      </c>
      <c r="AM81" s="9">
        <f t="shared" si="16"/>
        <v>1668.1728000000003</v>
      </c>
      <c r="AN81" s="9"/>
      <c r="AO81" s="9"/>
      <c r="AP81" s="9">
        <f t="shared" si="8"/>
        <v>0</v>
      </c>
      <c r="AQ81" s="9">
        <f t="shared" si="17"/>
        <v>0</v>
      </c>
      <c r="AR81" s="9"/>
      <c r="AS81" s="9"/>
      <c r="AT81" s="9">
        <f t="shared" si="10"/>
        <v>0</v>
      </c>
      <c r="AU81" s="9">
        <f t="shared" si="18"/>
        <v>0</v>
      </c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>
        <f t="shared" si="19"/>
        <v>12</v>
      </c>
      <c r="EK81" s="9">
        <f t="shared" si="20"/>
        <v>5957.76</v>
      </c>
      <c r="EL81" s="9">
        <f t="shared" si="21"/>
        <v>6672.691200000001</v>
      </c>
      <c r="EM81" s="10" t="s">
        <v>95</v>
      </c>
      <c r="EN81" s="40"/>
      <c r="EO81" s="40"/>
      <c r="EP81" s="40" t="s">
        <v>92</v>
      </c>
      <c r="EQ81" s="40" t="s">
        <v>127</v>
      </c>
      <c r="ER81" s="40" t="s">
        <v>127</v>
      </c>
      <c r="ES81" s="40"/>
      <c r="ET81" s="40"/>
      <c r="EU81" s="40"/>
      <c r="EV81" s="40"/>
      <c r="EW81" s="40"/>
      <c r="EX81" s="10"/>
      <c r="EY81" s="10" t="s">
        <v>261</v>
      </c>
      <c r="EZ81" s="10" t="s">
        <v>262</v>
      </c>
      <c r="FA81" s="46" t="s">
        <v>256</v>
      </c>
    </row>
    <row r="82" spans="1:157" ht="19.5" customHeight="1">
      <c r="A82" s="8" t="s">
        <v>329</v>
      </c>
      <c r="B82" s="40" t="s">
        <v>96</v>
      </c>
      <c r="C82" s="40" t="s">
        <v>97</v>
      </c>
      <c r="D82" s="40" t="s">
        <v>98</v>
      </c>
      <c r="E82" s="40" t="s">
        <v>65</v>
      </c>
      <c r="F82" s="40"/>
      <c r="G82" s="40" t="s">
        <v>68</v>
      </c>
      <c r="H82" s="40">
        <v>58</v>
      </c>
      <c r="I82" s="40">
        <v>710000000</v>
      </c>
      <c r="J82" s="40" t="s">
        <v>94</v>
      </c>
      <c r="K82" s="40" t="s">
        <v>264</v>
      </c>
      <c r="L82" s="40" t="s">
        <v>31</v>
      </c>
      <c r="M82" s="40">
        <v>631010000</v>
      </c>
      <c r="N82" s="40" t="s">
        <v>117</v>
      </c>
      <c r="O82" s="40" t="s">
        <v>44</v>
      </c>
      <c r="P82" s="40" t="s">
        <v>121</v>
      </c>
      <c r="Q82" s="40"/>
      <c r="R82" s="40"/>
      <c r="S82" s="40">
        <v>0</v>
      </c>
      <c r="T82" s="40">
        <v>0</v>
      </c>
      <c r="U82" s="40">
        <v>100</v>
      </c>
      <c r="V82" s="40" t="s">
        <v>89</v>
      </c>
      <c r="W82" s="40" t="s">
        <v>76</v>
      </c>
      <c r="X82" s="9">
        <v>6</v>
      </c>
      <c r="Y82" s="9">
        <v>496.48</v>
      </c>
      <c r="Z82" s="9">
        <f aca="true" t="shared" si="22" ref="Z82:Z158">X82*Y82</f>
        <v>2978.88</v>
      </c>
      <c r="AA82" s="9">
        <f aca="true" t="shared" si="23" ref="AA82:AA158">IF(W82="С НДС",Z82*1.12,Z82)</f>
        <v>3336.3456000000006</v>
      </c>
      <c r="AB82" s="9">
        <v>6</v>
      </c>
      <c r="AC82" s="9">
        <v>496.48</v>
      </c>
      <c r="AD82" s="9">
        <f aca="true" t="shared" si="24" ref="AD82:AD158">AB82*AC82</f>
        <v>2978.88</v>
      </c>
      <c r="AE82" s="9">
        <f aca="true" t="shared" si="25" ref="AE82:AE158">IF(W82="С НДС",AD82*1.12,AD82)</f>
        <v>3336.3456000000006</v>
      </c>
      <c r="AF82" s="9">
        <v>6</v>
      </c>
      <c r="AG82" s="9">
        <v>496.48</v>
      </c>
      <c r="AH82" s="9">
        <f aca="true" t="shared" si="26" ref="AH82:AH158">AF82*AG82</f>
        <v>2978.88</v>
      </c>
      <c r="AI82" s="9">
        <f aca="true" t="shared" si="27" ref="AI82:AI117">IF(W82="С НДС",AH82*1.12,AH82)</f>
        <v>3336.3456000000006</v>
      </c>
      <c r="AJ82" s="9">
        <v>6</v>
      </c>
      <c r="AK82" s="9">
        <v>496.48</v>
      </c>
      <c r="AL82" s="9">
        <f aca="true" t="shared" si="28" ref="AL82:AL158">AJ82*AK82</f>
        <v>2978.88</v>
      </c>
      <c r="AM82" s="9">
        <f aca="true" t="shared" si="29" ref="AM82:AM117">IF(W82="С НДС",AL82*1.12,AL82)</f>
        <v>3336.3456000000006</v>
      </c>
      <c r="AN82" s="9"/>
      <c r="AO82" s="9"/>
      <c r="AP82" s="9">
        <f aca="true" t="shared" si="30" ref="AP82:AP158">AN82*AO82</f>
        <v>0</v>
      </c>
      <c r="AQ82" s="9">
        <f aca="true" t="shared" si="31" ref="AQ82:AQ117">IF(W82="С НДС",AP82*1.12,AP82)</f>
        <v>0</v>
      </c>
      <c r="AR82" s="9"/>
      <c r="AS82" s="9"/>
      <c r="AT82" s="9">
        <f aca="true" t="shared" si="32" ref="AT82:AT158">AR82*AS82</f>
        <v>0</v>
      </c>
      <c r="AU82" s="9">
        <f aca="true" t="shared" si="33" ref="AU82:AU117">IF(W82="С НДС",AT82*1.12,AT82)</f>
        <v>0</v>
      </c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>
        <f aca="true" t="shared" si="34" ref="EJ82:EJ117">SUM(X82,AB82,AF82,AJ82,AN82)</f>
        <v>24</v>
      </c>
      <c r="EK82" s="9">
        <f aca="true" t="shared" si="35" ref="EK82:EK116">SUM(AT82,AP82,AL82,AD82,Z82,AH82)</f>
        <v>11915.52</v>
      </c>
      <c r="EL82" s="9">
        <f aca="true" t="shared" si="36" ref="EL82:EL116">IF(W82="С НДС",EK82*1.12,EK82)</f>
        <v>13345.382400000002</v>
      </c>
      <c r="EM82" s="10" t="s">
        <v>95</v>
      </c>
      <c r="EN82" s="40"/>
      <c r="EO82" s="40"/>
      <c r="EP82" s="40" t="s">
        <v>92</v>
      </c>
      <c r="EQ82" s="40" t="s">
        <v>127</v>
      </c>
      <c r="ER82" s="40" t="s">
        <v>127</v>
      </c>
      <c r="ES82" s="40"/>
      <c r="ET82" s="40"/>
      <c r="EU82" s="40"/>
      <c r="EV82" s="40"/>
      <c r="EW82" s="40"/>
      <c r="EX82" s="10"/>
      <c r="EY82" s="10" t="s">
        <v>261</v>
      </c>
      <c r="EZ82" s="10" t="s">
        <v>262</v>
      </c>
      <c r="FA82" s="46" t="s">
        <v>256</v>
      </c>
    </row>
    <row r="83" spans="1:157" ht="19.5" customHeight="1">
      <c r="A83" s="8" t="s">
        <v>330</v>
      </c>
      <c r="B83" s="40" t="s">
        <v>96</v>
      </c>
      <c r="C83" s="40" t="s">
        <v>97</v>
      </c>
      <c r="D83" s="40" t="s">
        <v>98</v>
      </c>
      <c r="E83" s="40" t="s">
        <v>65</v>
      </c>
      <c r="F83" s="40"/>
      <c r="G83" s="40" t="s">
        <v>68</v>
      </c>
      <c r="H83" s="40">
        <v>58</v>
      </c>
      <c r="I83" s="40">
        <v>710000000</v>
      </c>
      <c r="J83" s="40" t="s">
        <v>94</v>
      </c>
      <c r="K83" s="40" t="s">
        <v>264</v>
      </c>
      <c r="L83" s="40" t="s">
        <v>31</v>
      </c>
      <c r="M83" s="40">
        <v>396473100</v>
      </c>
      <c r="N83" s="40" t="s">
        <v>110</v>
      </c>
      <c r="O83" s="40" t="s">
        <v>44</v>
      </c>
      <c r="P83" s="40" t="s">
        <v>121</v>
      </c>
      <c r="Q83" s="40"/>
      <c r="R83" s="40"/>
      <c r="S83" s="40">
        <v>0</v>
      </c>
      <c r="T83" s="40">
        <v>0</v>
      </c>
      <c r="U83" s="40">
        <v>100</v>
      </c>
      <c r="V83" s="40" t="s">
        <v>89</v>
      </c>
      <c r="W83" s="40" t="s">
        <v>76</v>
      </c>
      <c r="X83" s="9">
        <v>34</v>
      </c>
      <c r="Y83" s="9">
        <v>496.48</v>
      </c>
      <c r="Z83" s="9">
        <f t="shared" si="22"/>
        <v>16880.32</v>
      </c>
      <c r="AA83" s="9">
        <f t="shared" si="23"/>
        <v>18905.958400000003</v>
      </c>
      <c r="AB83" s="9">
        <v>34</v>
      </c>
      <c r="AC83" s="9">
        <v>496.48</v>
      </c>
      <c r="AD83" s="9">
        <f t="shared" si="24"/>
        <v>16880.32</v>
      </c>
      <c r="AE83" s="9">
        <f t="shared" si="25"/>
        <v>18905.958400000003</v>
      </c>
      <c r="AF83" s="9">
        <v>34</v>
      </c>
      <c r="AG83" s="9">
        <v>496.48</v>
      </c>
      <c r="AH83" s="9">
        <f t="shared" si="26"/>
        <v>16880.32</v>
      </c>
      <c r="AI83" s="9">
        <f t="shared" si="27"/>
        <v>18905.958400000003</v>
      </c>
      <c r="AJ83" s="9">
        <v>34</v>
      </c>
      <c r="AK83" s="9">
        <v>496.48</v>
      </c>
      <c r="AL83" s="9">
        <f t="shared" si="28"/>
        <v>16880.32</v>
      </c>
      <c r="AM83" s="9">
        <f t="shared" si="29"/>
        <v>18905.958400000003</v>
      </c>
      <c r="AN83" s="9"/>
      <c r="AO83" s="9"/>
      <c r="AP83" s="9">
        <f t="shared" si="30"/>
        <v>0</v>
      </c>
      <c r="AQ83" s="9">
        <f t="shared" si="31"/>
        <v>0</v>
      </c>
      <c r="AR83" s="9"/>
      <c r="AS83" s="9"/>
      <c r="AT83" s="9">
        <f t="shared" si="32"/>
        <v>0</v>
      </c>
      <c r="AU83" s="9">
        <f t="shared" si="33"/>
        <v>0</v>
      </c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>
        <f t="shared" si="34"/>
        <v>136</v>
      </c>
      <c r="EK83" s="9">
        <f t="shared" si="35"/>
        <v>67521.28</v>
      </c>
      <c r="EL83" s="9">
        <f t="shared" si="36"/>
        <v>75623.83360000001</v>
      </c>
      <c r="EM83" s="10" t="s">
        <v>95</v>
      </c>
      <c r="EN83" s="40"/>
      <c r="EO83" s="40"/>
      <c r="EP83" s="40" t="s">
        <v>92</v>
      </c>
      <c r="EQ83" s="40" t="s">
        <v>127</v>
      </c>
      <c r="ER83" s="40" t="s">
        <v>127</v>
      </c>
      <c r="ES83" s="40"/>
      <c r="ET83" s="40"/>
      <c r="EU83" s="40"/>
      <c r="EV83" s="40"/>
      <c r="EW83" s="40"/>
      <c r="EX83" s="10"/>
      <c r="EY83" s="10" t="s">
        <v>261</v>
      </c>
      <c r="EZ83" s="10" t="s">
        <v>262</v>
      </c>
      <c r="FA83" s="46" t="s">
        <v>256</v>
      </c>
    </row>
    <row r="84" spans="1:157" ht="19.5" customHeight="1">
      <c r="A84" s="8" t="s">
        <v>331</v>
      </c>
      <c r="B84" s="40" t="s">
        <v>96</v>
      </c>
      <c r="C84" s="40" t="s">
        <v>97</v>
      </c>
      <c r="D84" s="40" t="s">
        <v>98</v>
      </c>
      <c r="E84" s="40" t="s">
        <v>65</v>
      </c>
      <c r="F84" s="40"/>
      <c r="G84" s="40" t="s">
        <v>68</v>
      </c>
      <c r="H84" s="40">
        <v>58</v>
      </c>
      <c r="I84" s="40">
        <v>710000000</v>
      </c>
      <c r="J84" s="40" t="s">
        <v>94</v>
      </c>
      <c r="K84" s="40" t="s">
        <v>264</v>
      </c>
      <c r="L84" s="40" t="s">
        <v>31</v>
      </c>
      <c r="M84" s="40">
        <v>552210000</v>
      </c>
      <c r="N84" s="40" t="s">
        <v>108</v>
      </c>
      <c r="O84" s="40" t="s">
        <v>44</v>
      </c>
      <c r="P84" s="40" t="s">
        <v>121</v>
      </c>
      <c r="Q84" s="40"/>
      <c r="R84" s="40"/>
      <c r="S84" s="40">
        <v>0</v>
      </c>
      <c r="T84" s="40">
        <v>0</v>
      </c>
      <c r="U84" s="40">
        <v>100</v>
      </c>
      <c r="V84" s="40" t="s">
        <v>89</v>
      </c>
      <c r="W84" s="40" t="s">
        <v>76</v>
      </c>
      <c r="X84" s="9">
        <v>17</v>
      </c>
      <c r="Y84" s="9">
        <v>496.48</v>
      </c>
      <c r="Z84" s="9">
        <f t="shared" si="22"/>
        <v>8440.16</v>
      </c>
      <c r="AA84" s="9">
        <f t="shared" si="23"/>
        <v>9452.979200000002</v>
      </c>
      <c r="AB84" s="9">
        <v>17</v>
      </c>
      <c r="AC84" s="9">
        <v>496.48</v>
      </c>
      <c r="AD84" s="9">
        <f t="shared" si="24"/>
        <v>8440.16</v>
      </c>
      <c r="AE84" s="9">
        <f t="shared" si="25"/>
        <v>9452.979200000002</v>
      </c>
      <c r="AF84" s="9">
        <v>17</v>
      </c>
      <c r="AG84" s="9">
        <v>496.48</v>
      </c>
      <c r="AH84" s="9">
        <f t="shared" si="26"/>
        <v>8440.16</v>
      </c>
      <c r="AI84" s="9">
        <f t="shared" si="27"/>
        <v>9452.979200000002</v>
      </c>
      <c r="AJ84" s="9">
        <v>17</v>
      </c>
      <c r="AK84" s="9">
        <v>496.48</v>
      </c>
      <c r="AL84" s="9">
        <f t="shared" si="28"/>
        <v>8440.16</v>
      </c>
      <c r="AM84" s="9">
        <f t="shared" si="29"/>
        <v>9452.979200000002</v>
      </c>
      <c r="AN84" s="9"/>
      <c r="AO84" s="9"/>
      <c r="AP84" s="9">
        <f t="shared" si="30"/>
        <v>0</v>
      </c>
      <c r="AQ84" s="9">
        <f t="shared" si="31"/>
        <v>0</v>
      </c>
      <c r="AR84" s="9"/>
      <c r="AS84" s="9"/>
      <c r="AT84" s="9">
        <f t="shared" si="32"/>
        <v>0</v>
      </c>
      <c r="AU84" s="9">
        <f t="shared" si="33"/>
        <v>0</v>
      </c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>
        <f t="shared" si="34"/>
        <v>68</v>
      </c>
      <c r="EK84" s="9">
        <f t="shared" si="35"/>
        <v>33760.64</v>
      </c>
      <c r="EL84" s="9">
        <f t="shared" si="36"/>
        <v>37811.916800000006</v>
      </c>
      <c r="EM84" s="10" t="s">
        <v>95</v>
      </c>
      <c r="EN84" s="40"/>
      <c r="EO84" s="40"/>
      <c r="EP84" s="40" t="s">
        <v>92</v>
      </c>
      <c r="EQ84" s="40" t="s">
        <v>127</v>
      </c>
      <c r="ER84" s="40" t="s">
        <v>127</v>
      </c>
      <c r="ES84" s="40"/>
      <c r="ET84" s="40"/>
      <c r="EU84" s="40"/>
      <c r="EV84" s="40"/>
      <c r="EW84" s="40"/>
      <c r="EX84" s="10"/>
      <c r="EY84" s="10" t="s">
        <v>261</v>
      </c>
      <c r="EZ84" s="10" t="s">
        <v>262</v>
      </c>
      <c r="FA84" s="46" t="s">
        <v>256</v>
      </c>
    </row>
    <row r="85" spans="1:157" ht="19.5" customHeight="1">
      <c r="A85" s="8" t="s">
        <v>332</v>
      </c>
      <c r="B85" s="40" t="s">
        <v>96</v>
      </c>
      <c r="C85" s="40" t="s">
        <v>97</v>
      </c>
      <c r="D85" s="40" t="s">
        <v>98</v>
      </c>
      <c r="E85" s="40" t="s">
        <v>65</v>
      </c>
      <c r="F85" s="40"/>
      <c r="G85" s="40" t="s">
        <v>68</v>
      </c>
      <c r="H85" s="40">
        <v>58</v>
      </c>
      <c r="I85" s="40">
        <v>710000000</v>
      </c>
      <c r="J85" s="40" t="s">
        <v>94</v>
      </c>
      <c r="K85" s="40" t="s">
        <v>264</v>
      </c>
      <c r="L85" s="40" t="s">
        <v>31</v>
      </c>
      <c r="M85" s="40">
        <v>551010000</v>
      </c>
      <c r="N85" s="40" t="s">
        <v>109</v>
      </c>
      <c r="O85" s="40" t="s">
        <v>44</v>
      </c>
      <c r="P85" s="40" t="s">
        <v>121</v>
      </c>
      <c r="Q85" s="40"/>
      <c r="R85" s="40"/>
      <c r="S85" s="40">
        <v>0</v>
      </c>
      <c r="T85" s="40">
        <v>0</v>
      </c>
      <c r="U85" s="40">
        <v>100</v>
      </c>
      <c r="V85" s="40" t="s">
        <v>89</v>
      </c>
      <c r="W85" s="40" t="s">
        <v>76</v>
      </c>
      <c r="X85" s="9">
        <v>6</v>
      </c>
      <c r="Y85" s="9">
        <v>496.48</v>
      </c>
      <c r="Z85" s="9">
        <f t="shared" si="22"/>
        <v>2978.88</v>
      </c>
      <c r="AA85" s="9">
        <f t="shared" si="23"/>
        <v>3336.3456000000006</v>
      </c>
      <c r="AB85" s="9">
        <v>6</v>
      </c>
      <c r="AC85" s="9">
        <v>496.48</v>
      </c>
      <c r="AD85" s="9">
        <f t="shared" si="24"/>
        <v>2978.88</v>
      </c>
      <c r="AE85" s="9">
        <f t="shared" si="25"/>
        <v>3336.3456000000006</v>
      </c>
      <c r="AF85" s="9">
        <v>6</v>
      </c>
      <c r="AG85" s="9">
        <v>496.48</v>
      </c>
      <c r="AH85" s="9">
        <f t="shared" si="26"/>
        <v>2978.88</v>
      </c>
      <c r="AI85" s="9">
        <f t="shared" si="27"/>
        <v>3336.3456000000006</v>
      </c>
      <c r="AJ85" s="9">
        <v>6</v>
      </c>
      <c r="AK85" s="9">
        <v>496.48</v>
      </c>
      <c r="AL85" s="9">
        <f t="shared" si="28"/>
        <v>2978.88</v>
      </c>
      <c r="AM85" s="9">
        <f t="shared" si="29"/>
        <v>3336.3456000000006</v>
      </c>
      <c r="AN85" s="9"/>
      <c r="AO85" s="9"/>
      <c r="AP85" s="9">
        <f t="shared" si="30"/>
        <v>0</v>
      </c>
      <c r="AQ85" s="9">
        <f t="shared" si="31"/>
        <v>0</v>
      </c>
      <c r="AR85" s="9"/>
      <c r="AS85" s="9"/>
      <c r="AT85" s="9">
        <f t="shared" si="32"/>
        <v>0</v>
      </c>
      <c r="AU85" s="9">
        <f t="shared" si="33"/>
        <v>0</v>
      </c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>
        <f t="shared" si="34"/>
        <v>24</v>
      </c>
      <c r="EK85" s="9">
        <v>0</v>
      </c>
      <c r="EL85" s="9">
        <v>0</v>
      </c>
      <c r="EM85" s="10" t="s">
        <v>95</v>
      </c>
      <c r="EN85" s="40"/>
      <c r="EO85" s="40"/>
      <c r="EP85" s="40" t="s">
        <v>92</v>
      </c>
      <c r="EQ85" s="40" t="s">
        <v>127</v>
      </c>
      <c r="ER85" s="40" t="s">
        <v>127</v>
      </c>
      <c r="ES85" s="40"/>
      <c r="ET85" s="40"/>
      <c r="EU85" s="40"/>
      <c r="EV85" s="40"/>
      <c r="EW85" s="40"/>
      <c r="EX85" s="10"/>
      <c r="EY85" s="10" t="s">
        <v>261</v>
      </c>
      <c r="EZ85" s="10" t="s">
        <v>262</v>
      </c>
      <c r="FA85" s="46" t="s">
        <v>256</v>
      </c>
    </row>
    <row r="86" spans="1:157" ht="19.5" customHeight="1">
      <c r="A86" s="8" t="s">
        <v>744</v>
      </c>
      <c r="B86" s="40" t="s">
        <v>96</v>
      </c>
      <c r="C86" s="40" t="s">
        <v>97</v>
      </c>
      <c r="D86" s="40" t="s">
        <v>98</v>
      </c>
      <c r="E86" s="40" t="s">
        <v>65</v>
      </c>
      <c r="F86" s="40"/>
      <c r="G86" s="40" t="s">
        <v>68</v>
      </c>
      <c r="H86" s="40">
        <v>58</v>
      </c>
      <c r="I86" s="40">
        <v>710000000</v>
      </c>
      <c r="J86" s="40" t="s">
        <v>94</v>
      </c>
      <c r="K86" s="40" t="s">
        <v>264</v>
      </c>
      <c r="L86" s="40" t="s">
        <v>31</v>
      </c>
      <c r="M86" s="40">
        <v>551010000</v>
      </c>
      <c r="N86" s="40" t="s">
        <v>109</v>
      </c>
      <c r="O86" s="40" t="s">
        <v>44</v>
      </c>
      <c r="P86" s="40" t="s">
        <v>121</v>
      </c>
      <c r="Q86" s="40"/>
      <c r="R86" s="40"/>
      <c r="S86" s="40">
        <v>0</v>
      </c>
      <c r="T86" s="40">
        <v>0</v>
      </c>
      <c r="U86" s="40">
        <v>100</v>
      </c>
      <c r="V86" s="40" t="s">
        <v>89</v>
      </c>
      <c r="W86" s="40" t="s">
        <v>76</v>
      </c>
      <c r="X86" s="9">
        <v>6</v>
      </c>
      <c r="Y86" s="9">
        <v>496.48</v>
      </c>
      <c r="Z86" s="9">
        <f>X86*Y86</f>
        <v>2978.88</v>
      </c>
      <c r="AA86" s="9">
        <f>IF(W86="С НДС",Z86*1.12,Z86)</f>
        <v>3336.3456000000006</v>
      </c>
      <c r="AB86" s="9">
        <v>6</v>
      </c>
      <c r="AC86" s="9">
        <v>496.48</v>
      </c>
      <c r="AD86" s="9">
        <f>AB86*AC86</f>
        <v>2978.88</v>
      </c>
      <c r="AE86" s="9">
        <f>IF(W86="С НДС",AD86*1.12,AD86)</f>
        <v>3336.3456000000006</v>
      </c>
      <c r="AF86" s="9">
        <v>7</v>
      </c>
      <c r="AG86" s="9">
        <v>496.48</v>
      </c>
      <c r="AH86" s="9">
        <f>AF86*AG86</f>
        <v>3475.36</v>
      </c>
      <c r="AI86" s="9">
        <f>IF(W86="С НДС",AH86*1.12,AH86)</f>
        <v>3892.4032000000007</v>
      </c>
      <c r="AJ86" s="9">
        <v>6</v>
      </c>
      <c r="AK86" s="9">
        <v>496.48</v>
      </c>
      <c r="AL86" s="9">
        <f>AJ86*AK86</f>
        <v>2978.88</v>
      </c>
      <c r="AM86" s="9">
        <f>IF(W86="С НДС",AL86*1.12,AL86)</f>
        <v>3336.3456000000006</v>
      </c>
      <c r="AN86" s="9"/>
      <c r="AO86" s="9"/>
      <c r="AP86" s="9">
        <f>AN86*AO86</f>
        <v>0</v>
      </c>
      <c r="AQ86" s="9">
        <f>IF(W86="С НДС",AP86*1.12,AP86)</f>
        <v>0</v>
      </c>
      <c r="AR86" s="9"/>
      <c r="AS86" s="9"/>
      <c r="AT86" s="9">
        <f>AR86*AS86</f>
        <v>0</v>
      </c>
      <c r="AU86" s="9">
        <f>IF(W86="С НДС",AT86*1.12,AT86)</f>
        <v>0</v>
      </c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>
        <f>SUM(X86,AB86,AF86,AJ86,AN86)</f>
        <v>25</v>
      </c>
      <c r="EK86" s="9">
        <f>SUM(AT86,AP86,AL86,AD86,Z86,AH86)</f>
        <v>12412</v>
      </c>
      <c r="EL86" s="9">
        <f>IF(W86="С НДС",EK86*1.12,EK86)</f>
        <v>13901.44</v>
      </c>
      <c r="EM86" s="10" t="s">
        <v>95</v>
      </c>
      <c r="EN86" s="40"/>
      <c r="EO86" s="40"/>
      <c r="EP86" s="40" t="s">
        <v>92</v>
      </c>
      <c r="EQ86" s="40" t="s">
        <v>127</v>
      </c>
      <c r="ER86" s="40" t="s">
        <v>127</v>
      </c>
      <c r="ES86" s="40"/>
      <c r="ET86" s="40"/>
      <c r="EU86" s="40"/>
      <c r="EV86" s="40"/>
      <c r="EW86" s="40"/>
      <c r="EX86" s="10"/>
      <c r="EY86" s="10" t="s">
        <v>261</v>
      </c>
      <c r="EZ86" s="10" t="s">
        <v>262</v>
      </c>
      <c r="FA86" s="46" t="s">
        <v>256</v>
      </c>
    </row>
    <row r="87" spans="1:157" ht="19.5" customHeight="1">
      <c r="A87" s="8" t="s">
        <v>333</v>
      </c>
      <c r="B87" s="40" t="s">
        <v>96</v>
      </c>
      <c r="C87" s="40" t="s">
        <v>97</v>
      </c>
      <c r="D87" s="40" t="s">
        <v>98</v>
      </c>
      <c r="E87" s="40" t="s">
        <v>65</v>
      </c>
      <c r="F87" s="40"/>
      <c r="G87" s="40" t="s">
        <v>68</v>
      </c>
      <c r="H87" s="40">
        <v>58</v>
      </c>
      <c r="I87" s="40">
        <v>710000000</v>
      </c>
      <c r="J87" s="40" t="s">
        <v>94</v>
      </c>
      <c r="K87" s="40" t="s">
        <v>264</v>
      </c>
      <c r="L87" s="40" t="s">
        <v>31</v>
      </c>
      <c r="M87" s="40">
        <v>351610000</v>
      </c>
      <c r="N87" s="40" t="s">
        <v>106</v>
      </c>
      <c r="O87" s="40" t="s">
        <v>44</v>
      </c>
      <c r="P87" s="40" t="s">
        <v>121</v>
      </c>
      <c r="Q87" s="40"/>
      <c r="R87" s="40"/>
      <c r="S87" s="40">
        <v>0</v>
      </c>
      <c r="T87" s="40">
        <v>0</v>
      </c>
      <c r="U87" s="40">
        <v>100</v>
      </c>
      <c r="V87" s="40" t="s">
        <v>89</v>
      </c>
      <c r="W87" s="40" t="s">
        <v>76</v>
      </c>
      <c r="X87" s="9">
        <v>24</v>
      </c>
      <c r="Y87" s="9">
        <v>496.48</v>
      </c>
      <c r="Z87" s="9">
        <f t="shared" si="22"/>
        <v>11915.52</v>
      </c>
      <c r="AA87" s="9">
        <f t="shared" si="23"/>
        <v>13345.382400000002</v>
      </c>
      <c r="AB87" s="9">
        <v>24</v>
      </c>
      <c r="AC87" s="9">
        <v>496.48</v>
      </c>
      <c r="AD87" s="9">
        <f t="shared" si="24"/>
        <v>11915.52</v>
      </c>
      <c r="AE87" s="9">
        <f t="shared" si="25"/>
        <v>13345.382400000002</v>
      </c>
      <c r="AF87" s="9">
        <v>24</v>
      </c>
      <c r="AG87" s="9">
        <v>496.48</v>
      </c>
      <c r="AH87" s="9">
        <f t="shared" si="26"/>
        <v>11915.52</v>
      </c>
      <c r="AI87" s="9">
        <f t="shared" si="27"/>
        <v>13345.382400000002</v>
      </c>
      <c r="AJ87" s="9">
        <v>24</v>
      </c>
      <c r="AK87" s="9">
        <v>496.48</v>
      </c>
      <c r="AL87" s="9">
        <f t="shared" si="28"/>
        <v>11915.52</v>
      </c>
      <c r="AM87" s="9">
        <f t="shared" si="29"/>
        <v>13345.382400000002</v>
      </c>
      <c r="AN87" s="9"/>
      <c r="AO87" s="9"/>
      <c r="AP87" s="9">
        <f t="shared" si="30"/>
        <v>0</v>
      </c>
      <c r="AQ87" s="9">
        <f t="shared" si="31"/>
        <v>0</v>
      </c>
      <c r="AR87" s="9"/>
      <c r="AS87" s="9"/>
      <c r="AT87" s="9">
        <f t="shared" si="32"/>
        <v>0</v>
      </c>
      <c r="AU87" s="9">
        <f t="shared" si="33"/>
        <v>0</v>
      </c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>
        <f t="shared" si="34"/>
        <v>96</v>
      </c>
      <c r="EK87" s="9">
        <f t="shared" si="35"/>
        <v>47662.08</v>
      </c>
      <c r="EL87" s="9">
        <f t="shared" si="36"/>
        <v>53381.52960000001</v>
      </c>
      <c r="EM87" s="10" t="s">
        <v>95</v>
      </c>
      <c r="EN87" s="40"/>
      <c r="EO87" s="40"/>
      <c r="EP87" s="40" t="s">
        <v>92</v>
      </c>
      <c r="EQ87" s="40" t="s">
        <v>127</v>
      </c>
      <c r="ER87" s="40" t="s">
        <v>127</v>
      </c>
      <c r="ES87" s="40"/>
      <c r="ET87" s="40"/>
      <c r="EU87" s="40"/>
      <c r="EV87" s="40"/>
      <c r="EW87" s="40"/>
      <c r="EX87" s="10"/>
      <c r="EY87" s="10" t="s">
        <v>261</v>
      </c>
      <c r="EZ87" s="10" t="s">
        <v>262</v>
      </c>
      <c r="FA87" s="46" t="s">
        <v>256</v>
      </c>
    </row>
    <row r="88" spans="1:157" ht="19.5" customHeight="1">
      <c r="A88" s="8" t="s">
        <v>334</v>
      </c>
      <c r="B88" s="40" t="s">
        <v>96</v>
      </c>
      <c r="C88" s="40" t="s">
        <v>97</v>
      </c>
      <c r="D88" s="40" t="s">
        <v>98</v>
      </c>
      <c r="E88" s="40" t="s">
        <v>65</v>
      </c>
      <c r="F88" s="40"/>
      <c r="G88" s="40" t="s">
        <v>68</v>
      </c>
      <c r="H88" s="40">
        <v>58</v>
      </c>
      <c r="I88" s="40">
        <v>710000000</v>
      </c>
      <c r="J88" s="40" t="s">
        <v>94</v>
      </c>
      <c r="K88" s="40" t="s">
        <v>264</v>
      </c>
      <c r="L88" s="40" t="s">
        <v>31</v>
      </c>
      <c r="M88" s="40">
        <v>354400000</v>
      </c>
      <c r="N88" s="40" t="s">
        <v>107</v>
      </c>
      <c r="O88" s="40" t="s">
        <v>44</v>
      </c>
      <c r="P88" s="40" t="s">
        <v>121</v>
      </c>
      <c r="Q88" s="40"/>
      <c r="R88" s="40"/>
      <c r="S88" s="40">
        <v>0</v>
      </c>
      <c r="T88" s="40">
        <v>0</v>
      </c>
      <c r="U88" s="40">
        <v>100</v>
      </c>
      <c r="V88" s="40" t="s">
        <v>89</v>
      </c>
      <c r="W88" s="40" t="s">
        <v>76</v>
      </c>
      <c r="X88" s="9">
        <v>82</v>
      </c>
      <c r="Y88" s="9">
        <v>496.48</v>
      </c>
      <c r="Z88" s="9">
        <f t="shared" si="22"/>
        <v>40711.36</v>
      </c>
      <c r="AA88" s="9">
        <f t="shared" si="23"/>
        <v>45596.72320000001</v>
      </c>
      <c r="AB88" s="9">
        <v>82</v>
      </c>
      <c r="AC88" s="9">
        <v>496.48</v>
      </c>
      <c r="AD88" s="9">
        <f t="shared" si="24"/>
        <v>40711.36</v>
      </c>
      <c r="AE88" s="9">
        <f t="shared" si="25"/>
        <v>45596.72320000001</v>
      </c>
      <c r="AF88" s="9">
        <v>82</v>
      </c>
      <c r="AG88" s="9">
        <v>496.48</v>
      </c>
      <c r="AH88" s="9">
        <f t="shared" si="26"/>
        <v>40711.36</v>
      </c>
      <c r="AI88" s="9">
        <f t="shared" si="27"/>
        <v>45596.72320000001</v>
      </c>
      <c r="AJ88" s="9">
        <v>82</v>
      </c>
      <c r="AK88" s="9">
        <v>496.48</v>
      </c>
      <c r="AL88" s="9">
        <f t="shared" si="28"/>
        <v>40711.36</v>
      </c>
      <c r="AM88" s="9">
        <f t="shared" si="29"/>
        <v>45596.72320000001</v>
      </c>
      <c r="AN88" s="9"/>
      <c r="AO88" s="9"/>
      <c r="AP88" s="9">
        <f t="shared" si="30"/>
        <v>0</v>
      </c>
      <c r="AQ88" s="9">
        <f t="shared" si="31"/>
        <v>0</v>
      </c>
      <c r="AR88" s="9"/>
      <c r="AS88" s="9"/>
      <c r="AT88" s="9">
        <f t="shared" si="32"/>
        <v>0</v>
      </c>
      <c r="AU88" s="9">
        <f t="shared" si="33"/>
        <v>0</v>
      </c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>
        <f t="shared" si="34"/>
        <v>328</v>
      </c>
      <c r="EK88" s="9">
        <f t="shared" si="35"/>
        <v>162845.44</v>
      </c>
      <c r="EL88" s="9">
        <f t="shared" si="36"/>
        <v>182386.89280000003</v>
      </c>
      <c r="EM88" s="10" t="s">
        <v>95</v>
      </c>
      <c r="EN88" s="40"/>
      <c r="EO88" s="40"/>
      <c r="EP88" s="40" t="s">
        <v>92</v>
      </c>
      <c r="EQ88" s="40" t="s">
        <v>127</v>
      </c>
      <c r="ER88" s="40" t="s">
        <v>127</v>
      </c>
      <c r="ES88" s="40"/>
      <c r="ET88" s="40"/>
      <c r="EU88" s="40"/>
      <c r="EV88" s="40"/>
      <c r="EW88" s="40"/>
      <c r="EX88" s="10"/>
      <c r="EY88" s="10" t="s">
        <v>261</v>
      </c>
      <c r="EZ88" s="10" t="s">
        <v>262</v>
      </c>
      <c r="FA88" s="46" t="s">
        <v>256</v>
      </c>
    </row>
    <row r="89" spans="1:157" ht="19.5" customHeight="1">
      <c r="A89" s="8" t="s">
        <v>335</v>
      </c>
      <c r="B89" s="40" t="s">
        <v>96</v>
      </c>
      <c r="C89" s="40" t="s">
        <v>97</v>
      </c>
      <c r="D89" s="40" t="s">
        <v>98</v>
      </c>
      <c r="E89" s="40" t="s">
        <v>65</v>
      </c>
      <c r="F89" s="40"/>
      <c r="G89" s="40" t="s">
        <v>68</v>
      </c>
      <c r="H89" s="40">
        <v>58</v>
      </c>
      <c r="I89" s="40">
        <v>710000000</v>
      </c>
      <c r="J89" s="40" t="s">
        <v>94</v>
      </c>
      <c r="K89" s="40" t="s">
        <v>264</v>
      </c>
      <c r="L89" s="40" t="s">
        <v>31</v>
      </c>
      <c r="M89" s="40">
        <v>351010000</v>
      </c>
      <c r="N89" s="40" t="s">
        <v>105</v>
      </c>
      <c r="O89" s="40" t="s">
        <v>44</v>
      </c>
      <c r="P89" s="40" t="s">
        <v>121</v>
      </c>
      <c r="Q89" s="40"/>
      <c r="R89" s="40"/>
      <c r="S89" s="40">
        <v>0</v>
      </c>
      <c r="T89" s="40">
        <v>0</v>
      </c>
      <c r="U89" s="40">
        <v>100</v>
      </c>
      <c r="V89" s="40" t="s">
        <v>89</v>
      </c>
      <c r="W89" s="40" t="s">
        <v>76</v>
      </c>
      <c r="X89" s="9">
        <v>10</v>
      </c>
      <c r="Y89" s="9">
        <v>496.48</v>
      </c>
      <c r="Z89" s="9">
        <f t="shared" si="22"/>
        <v>4964.8</v>
      </c>
      <c r="AA89" s="9">
        <f t="shared" si="23"/>
        <v>5560.576000000001</v>
      </c>
      <c r="AB89" s="9">
        <v>10</v>
      </c>
      <c r="AC89" s="9">
        <v>496.48</v>
      </c>
      <c r="AD89" s="9">
        <f t="shared" si="24"/>
        <v>4964.8</v>
      </c>
      <c r="AE89" s="9">
        <f t="shared" si="25"/>
        <v>5560.576000000001</v>
      </c>
      <c r="AF89" s="9">
        <v>10</v>
      </c>
      <c r="AG89" s="9">
        <v>496.48</v>
      </c>
      <c r="AH89" s="9">
        <f t="shared" si="26"/>
        <v>4964.8</v>
      </c>
      <c r="AI89" s="9">
        <f t="shared" si="27"/>
        <v>5560.576000000001</v>
      </c>
      <c r="AJ89" s="9">
        <v>10</v>
      </c>
      <c r="AK89" s="9">
        <v>496.48</v>
      </c>
      <c r="AL89" s="9">
        <f t="shared" si="28"/>
        <v>4964.8</v>
      </c>
      <c r="AM89" s="9">
        <f t="shared" si="29"/>
        <v>5560.576000000001</v>
      </c>
      <c r="AN89" s="9"/>
      <c r="AO89" s="9"/>
      <c r="AP89" s="9">
        <f t="shared" si="30"/>
        <v>0</v>
      </c>
      <c r="AQ89" s="9">
        <f t="shared" si="31"/>
        <v>0</v>
      </c>
      <c r="AR89" s="9"/>
      <c r="AS89" s="9"/>
      <c r="AT89" s="9">
        <f t="shared" si="32"/>
        <v>0</v>
      </c>
      <c r="AU89" s="9">
        <f t="shared" si="33"/>
        <v>0</v>
      </c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>
        <f t="shared" si="34"/>
        <v>40</v>
      </c>
      <c r="EK89" s="9">
        <f t="shared" si="35"/>
        <v>19859.2</v>
      </c>
      <c r="EL89" s="9">
        <f t="shared" si="36"/>
        <v>22242.304000000004</v>
      </c>
      <c r="EM89" s="10" t="s">
        <v>95</v>
      </c>
      <c r="EN89" s="40"/>
      <c r="EO89" s="40"/>
      <c r="EP89" s="40" t="s">
        <v>92</v>
      </c>
      <c r="EQ89" s="40" t="s">
        <v>127</v>
      </c>
      <c r="ER89" s="40" t="s">
        <v>127</v>
      </c>
      <c r="ES89" s="40"/>
      <c r="ET89" s="40"/>
      <c r="EU89" s="40"/>
      <c r="EV89" s="40"/>
      <c r="EW89" s="40"/>
      <c r="EX89" s="10"/>
      <c r="EY89" s="10" t="s">
        <v>261</v>
      </c>
      <c r="EZ89" s="10" t="s">
        <v>262</v>
      </c>
      <c r="FA89" s="46" t="s">
        <v>256</v>
      </c>
    </row>
    <row r="90" spans="1:157" ht="19.5" customHeight="1">
      <c r="A90" s="8" t="s">
        <v>336</v>
      </c>
      <c r="B90" s="40" t="s">
        <v>96</v>
      </c>
      <c r="C90" s="40" t="s">
        <v>97</v>
      </c>
      <c r="D90" s="40" t="s">
        <v>98</v>
      </c>
      <c r="E90" s="40" t="s">
        <v>65</v>
      </c>
      <c r="F90" s="40"/>
      <c r="G90" s="40" t="s">
        <v>68</v>
      </c>
      <c r="H90" s="40">
        <v>58</v>
      </c>
      <c r="I90" s="40">
        <v>710000000</v>
      </c>
      <c r="J90" s="40" t="s">
        <v>94</v>
      </c>
      <c r="K90" s="40" t="s">
        <v>264</v>
      </c>
      <c r="L90" s="40" t="s">
        <v>31</v>
      </c>
      <c r="M90" s="40" t="s">
        <v>147</v>
      </c>
      <c r="N90" s="40" t="s">
        <v>116</v>
      </c>
      <c r="O90" s="40" t="s">
        <v>44</v>
      </c>
      <c r="P90" s="40" t="s">
        <v>121</v>
      </c>
      <c r="Q90" s="40"/>
      <c r="R90" s="40"/>
      <c r="S90" s="40">
        <v>0</v>
      </c>
      <c r="T90" s="40">
        <v>0</v>
      </c>
      <c r="U90" s="40">
        <v>100</v>
      </c>
      <c r="V90" s="40" t="s">
        <v>89</v>
      </c>
      <c r="W90" s="40" t="s">
        <v>76</v>
      </c>
      <c r="X90" s="9">
        <v>11</v>
      </c>
      <c r="Y90" s="9">
        <v>496.48</v>
      </c>
      <c r="Z90" s="9">
        <f t="shared" si="22"/>
        <v>5461.280000000001</v>
      </c>
      <c r="AA90" s="9">
        <f t="shared" si="23"/>
        <v>6116.633600000001</v>
      </c>
      <c r="AB90" s="9">
        <v>11</v>
      </c>
      <c r="AC90" s="9">
        <v>496.48</v>
      </c>
      <c r="AD90" s="9">
        <f t="shared" si="24"/>
        <v>5461.280000000001</v>
      </c>
      <c r="AE90" s="9">
        <f t="shared" si="25"/>
        <v>6116.633600000001</v>
      </c>
      <c r="AF90" s="9">
        <v>11</v>
      </c>
      <c r="AG90" s="9">
        <v>496.48</v>
      </c>
      <c r="AH90" s="9">
        <f t="shared" si="26"/>
        <v>5461.280000000001</v>
      </c>
      <c r="AI90" s="9">
        <f t="shared" si="27"/>
        <v>6116.633600000001</v>
      </c>
      <c r="AJ90" s="9">
        <v>11</v>
      </c>
      <c r="AK90" s="9">
        <v>496.48</v>
      </c>
      <c r="AL90" s="9">
        <f t="shared" si="28"/>
        <v>5461.280000000001</v>
      </c>
      <c r="AM90" s="9">
        <f t="shared" si="29"/>
        <v>6116.633600000001</v>
      </c>
      <c r="AN90" s="9"/>
      <c r="AO90" s="9"/>
      <c r="AP90" s="9">
        <f t="shared" si="30"/>
        <v>0</v>
      </c>
      <c r="AQ90" s="9">
        <f t="shared" si="31"/>
        <v>0</v>
      </c>
      <c r="AR90" s="9"/>
      <c r="AS90" s="9"/>
      <c r="AT90" s="9">
        <f t="shared" si="32"/>
        <v>0</v>
      </c>
      <c r="AU90" s="9">
        <f t="shared" si="33"/>
        <v>0</v>
      </c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>
        <f t="shared" si="34"/>
        <v>44</v>
      </c>
      <c r="EK90" s="9">
        <f t="shared" si="35"/>
        <v>21845.120000000003</v>
      </c>
      <c r="EL90" s="9">
        <f t="shared" si="36"/>
        <v>24466.534400000004</v>
      </c>
      <c r="EM90" s="10" t="s">
        <v>95</v>
      </c>
      <c r="EN90" s="40"/>
      <c r="EO90" s="40"/>
      <c r="EP90" s="40" t="s">
        <v>92</v>
      </c>
      <c r="EQ90" s="40" t="s">
        <v>127</v>
      </c>
      <c r="ER90" s="40" t="s">
        <v>127</v>
      </c>
      <c r="ES90" s="40"/>
      <c r="ET90" s="40"/>
      <c r="EU90" s="40"/>
      <c r="EV90" s="40"/>
      <c r="EW90" s="40"/>
      <c r="EX90" s="10"/>
      <c r="EY90" s="10" t="s">
        <v>261</v>
      </c>
      <c r="EZ90" s="10" t="s">
        <v>262</v>
      </c>
      <c r="FA90" s="46" t="s">
        <v>256</v>
      </c>
    </row>
    <row r="91" spans="1:157" ht="19.5" customHeight="1">
      <c r="A91" s="8" t="s">
        <v>337</v>
      </c>
      <c r="B91" s="40" t="s">
        <v>96</v>
      </c>
      <c r="C91" s="40" t="s">
        <v>97</v>
      </c>
      <c r="D91" s="40" t="s">
        <v>98</v>
      </c>
      <c r="E91" s="40" t="s">
        <v>65</v>
      </c>
      <c r="F91" s="40"/>
      <c r="G91" s="40" t="s">
        <v>68</v>
      </c>
      <c r="H91" s="40">
        <v>58</v>
      </c>
      <c r="I91" s="40">
        <v>710000000</v>
      </c>
      <c r="J91" s="40" t="s">
        <v>94</v>
      </c>
      <c r="K91" s="40" t="s">
        <v>264</v>
      </c>
      <c r="L91" s="40" t="s">
        <v>31</v>
      </c>
      <c r="M91" s="40">
        <v>111010000</v>
      </c>
      <c r="N91" s="40" t="s">
        <v>104</v>
      </c>
      <c r="O91" s="40" t="s">
        <v>44</v>
      </c>
      <c r="P91" s="40" t="s">
        <v>121</v>
      </c>
      <c r="Q91" s="40"/>
      <c r="R91" s="40"/>
      <c r="S91" s="40">
        <v>0</v>
      </c>
      <c r="T91" s="40">
        <v>0</v>
      </c>
      <c r="U91" s="40">
        <v>100</v>
      </c>
      <c r="V91" s="40" t="s">
        <v>89</v>
      </c>
      <c r="W91" s="40" t="s">
        <v>76</v>
      </c>
      <c r="X91" s="9">
        <v>23</v>
      </c>
      <c r="Y91" s="9">
        <v>496.48</v>
      </c>
      <c r="Z91" s="9">
        <f t="shared" si="22"/>
        <v>11419.04</v>
      </c>
      <c r="AA91" s="9">
        <f t="shared" si="23"/>
        <v>12789.324800000002</v>
      </c>
      <c r="AB91" s="9">
        <v>23</v>
      </c>
      <c r="AC91" s="9">
        <v>496.48</v>
      </c>
      <c r="AD91" s="9">
        <f t="shared" si="24"/>
        <v>11419.04</v>
      </c>
      <c r="AE91" s="9">
        <f t="shared" si="25"/>
        <v>12789.324800000002</v>
      </c>
      <c r="AF91" s="9">
        <v>23</v>
      </c>
      <c r="AG91" s="9">
        <v>496.48</v>
      </c>
      <c r="AH91" s="9">
        <f t="shared" si="26"/>
        <v>11419.04</v>
      </c>
      <c r="AI91" s="9">
        <f t="shared" si="27"/>
        <v>12789.324800000002</v>
      </c>
      <c r="AJ91" s="9">
        <v>23</v>
      </c>
      <c r="AK91" s="9">
        <v>496.48</v>
      </c>
      <c r="AL91" s="9">
        <f t="shared" si="28"/>
        <v>11419.04</v>
      </c>
      <c r="AM91" s="9">
        <f t="shared" si="29"/>
        <v>12789.324800000002</v>
      </c>
      <c r="AN91" s="9"/>
      <c r="AO91" s="9"/>
      <c r="AP91" s="9">
        <f t="shared" si="30"/>
        <v>0</v>
      </c>
      <c r="AQ91" s="9">
        <f t="shared" si="31"/>
        <v>0</v>
      </c>
      <c r="AR91" s="9"/>
      <c r="AS91" s="9"/>
      <c r="AT91" s="9">
        <f t="shared" si="32"/>
        <v>0</v>
      </c>
      <c r="AU91" s="9">
        <f t="shared" si="33"/>
        <v>0</v>
      </c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>
        <f t="shared" si="34"/>
        <v>92</v>
      </c>
      <c r="EK91" s="9">
        <v>0</v>
      </c>
      <c r="EL91" s="9">
        <v>0</v>
      </c>
      <c r="EM91" s="10" t="s">
        <v>95</v>
      </c>
      <c r="EN91" s="40"/>
      <c r="EO91" s="40"/>
      <c r="EP91" s="40" t="s">
        <v>92</v>
      </c>
      <c r="EQ91" s="40" t="s">
        <v>127</v>
      </c>
      <c r="ER91" s="40" t="s">
        <v>127</v>
      </c>
      <c r="ES91" s="40"/>
      <c r="ET91" s="40"/>
      <c r="EU91" s="40"/>
      <c r="EV91" s="40"/>
      <c r="EW91" s="40"/>
      <c r="EX91" s="10"/>
      <c r="EY91" s="10" t="s">
        <v>261</v>
      </c>
      <c r="EZ91" s="10" t="s">
        <v>262</v>
      </c>
      <c r="FA91" s="46" t="s">
        <v>256</v>
      </c>
    </row>
    <row r="92" spans="1:157" ht="19.5" customHeight="1">
      <c r="A92" s="8" t="s">
        <v>745</v>
      </c>
      <c r="B92" s="40" t="s">
        <v>96</v>
      </c>
      <c r="C92" s="40" t="s">
        <v>97</v>
      </c>
      <c r="D92" s="40" t="s">
        <v>98</v>
      </c>
      <c r="E92" s="40" t="s">
        <v>65</v>
      </c>
      <c r="F92" s="40"/>
      <c r="G92" s="40" t="s">
        <v>68</v>
      </c>
      <c r="H92" s="40">
        <v>58</v>
      </c>
      <c r="I92" s="40">
        <v>710000000</v>
      </c>
      <c r="J92" s="40" t="s">
        <v>94</v>
      </c>
      <c r="K92" s="40" t="s">
        <v>264</v>
      </c>
      <c r="L92" s="40" t="s">
        <v>31</v>
      </c>
      <c r="M92" s="40">
        <v>111010000</v>
      </c>
      <c r="N92" s="40" t="s">
        <v>104</v>
      </c>
      <c r="O92" s="40" t="s">
        <v>44</v>
      </c>
      <c r="P92" s="40" t="s">
        <v>121</v>
      </c>
      <c r="Q92" s="40"/>
      <c r="R92" s="40"/>
      <c r="S92" s="40">
        <v>0</v>
      </c>
      <c r="T92" s="40">
        <v>0</v>
      </c>
      <c r="U92" s="40">
        <v>100</v>
      </c>
      <c r="V92" s="40" t="s">
        <v>89</v>
      </c>
      <c r="W92" s="40" t="s">
        <v>76</v>
      </c>
      <c r="X92" s="9">
        <v>23</v>
      </c>
      <c r="Y92" s="9">
        <v>496.48</v>
      </c>
      <c r="Z92" s="9">
        <f>X92*Y92</f>
        <v>11419.04</v>
      </c>
      <c r="AA92" s="9">
        <f>IF(W92="С НДС",Z92*1.12,Z92)</f>
        <v>12789.324800000002</v>
      </c>
      <c r="AB92" s="9">
        <v>23</v>
      </c>
      <c r="AC92" s="9">
        <v>496.48</v>
      </c>
      <c r="AD92" s="9">
        <f>AB92*AC92</f>
        <v>11419.04</v>
      </c>
      <c r="AE92" s="9">
        <f>IF(W92="С НДС",AD92*1.12,AD92)</f>
        <v>12789.324800000002</v>
      </c>
      <c r="AF92" s="9">
        <v>25</v>
      </c>
      <c r="AG92" s="9">
        <v>496.48</v>
      </c>
      <c r="AH92" s="9">
        <f>AF92*AG92</f>
        <v>12412</v>
      </c>
      <c r="AI92" s="9">
        <f>IF(W92="С НДС",AH92*1.12,AH92)</f>
        <v>13901.44</v>
      </c>
      <c r="AJ92" s="9">
        <v>23</v>
      </c>
      <c r="AK92" s="9">
        <v>496.48</v>
      </c>
      <c r="AL92" s="9">
        <f>AJ92*AK92</f>
        <v>11419.04</v>
      </c>
      <c r="AM92" s="9">
        <f>IF(W92="С НДС",AL92*1.12,AL92)</f>
        <v>12789.324800000002</v>
      </c>
      <c r="AN92" s="9"/>
      <c r="AO92" s="9"/>
      <c r="AP92" s="9">
        <f>AN92*AO92</f>
        <v>0</v>
      </c>
      <c r="AQ92" s="9">
        <f>IF(W92="С НДС",AP92*1.12,AP92)</f>
        <v>0</v>
      </c>
      <c r="AR92" s="9"/>
      <c r="AS92" s="9"/>
      <c r="AT92" s="9">
        <f>AR92*AS92</f>
        <v>0</v>
      </c>
      <c r="AU92" s="9">
        <f>IF(W92="С НДС",AT92*1.12,AT92)</f>
        <v>0</v>
      </c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>
        <f>SUM(X92,AB92,AF92,AJ92,AN92)</f>
        <v>94</v>
      </c>
      <c r="EK92" s="9">
        <f>SUM(AT92,AP92,AL92,AD92,Z92,AH92)</f>
        <v>46669.12</v>
      </c>
      <c r="EL92" s="9">
        <f>IF(W92="С НДС",EK92*1.12,EK92)</f>
        <v>52269.41440000001</v>
      </c>
      <c r="EM92" s="10" t="s">
        <v>95</v>
      </c>
      <c r="EN92" s="40"/>
      <c r="EO92" s="40"/>
      <c r="EP92" s="40" t="s">
        <v>92</v>
      </c>
      <c r="EQ92" s="40" t="s">
        <v>127</v>
      </c>
      <c r="ER92" s="40" t="s">
        <v>127</v>
      </c>
      <c r="ES92" s="40"/>
      <c r="ET92" s="40"/>
      <c r="EU92" s="40"/>
      <c r="EV92" s="40"/>
      <c r="EW92" s="40"/>
      <c r="EX92" s="10"/>
      <c r="EY92" s="10" t="s">
        <v>261</v>
      </c>
      <c r="EZ92" s="10" t="s">
        <v>262</v>
      </c>
      <c r="FA92" s="46" t="s">
        <v>256</v>
      </c>
    </row>
    <row r="93" spans="1:157" ht="19.5" customHeight="1">
      <c r="A93" s="8" t="s">
        <v>338</v>
      </c>
      <c r="B93" s="40" t="s">
        <v>96</v>
      </c>
      <c r="C93" s="40" t="s">
        <v>97</v>
      </c>
      <c r="D93" s="40" t="s">
        <v>98</v>
      </c>
      <c r="E93" s="40" t="s">
        <v>65</v>
      </c>
      <c r="F93" s="40"/>
      <c r="G93" s="40" t="s">
        <v>68</v>
      </c>
      <c r="H93" s="40">
        <v>58</v>
      </c>
      <c r="I93" s="40">
        <v>710000000</v>
      </c>
      <c r="J93" s="40" t="s">
        <v>94</v>
      </c>
      <c r="K93" s="40" t="s">
        <v>264</v>
      </c>
      <c r="L93" s="40" t="s">
        <v>31</v>
      </c>
      <c r="M93" s="40" t="s">
        <v>145</v>
      </c>
      <c r="N93" s="40" t="s">
        <v>103</v>
      </c>
      <c r="O93" s="40" t="s">
        <v>44</v>
      </c>
      <c r="P93" s="40" t="s">
        <v>121</v>
      </c>
      <c r="Q93" s="40"/>
      <c r="R93" s="40"/>
      <c r="S93" s="40">
        <v>0</v>
      </c>
      <c r="T93" s="40">
        <v>0</v>
      </c>
      <c r="U93" s="40">
        <v>100</v>
      </c>
      <c r="V93" s="40" t="s">
        <v>89</v>
      </c>
      <c r="W93" s="40" t="s">
        <v>76</v>
      </c>
      <c r="X93" s="9">
        <v>11</v>
      </c>
      <c r="Y93" s="9">
        <v>496.48</v>
      </c>
      <c r="Z93" s="9">
        <f t="shared" si="22"/>
        <v>5461.280000000001</v>
      </c>
      <c r="AA93" s="9">
        <f t="shared" si="23"/>
        <v>6116.633600000001</v>
      </c>
      <c r="AB93" s="9">
        <v>11</v>
      </c>
      <c r="AC93" s="9">
        <v>496.48</v>
      </c>
      <c r="AD93" s="9">
        <f t="shared" si="24"/>
        <v>5461.280000000001</v>
      </c>
      <c r="AE93" s="9">
        <f t="shared" si="25"/>
        <v>6116.633600000001</v>
      </c>
      <c r="AF93" s="9">
        <v>11</v>
      </c>
      <c r="AG93" s="9">
        <v>496.48</v>
      </c>
      <c r="AH93" s="9">
        <f t="shared" si="26"/>
        <v>5461.280000000001</v>
      </c>
      <c r="AI93" s="9">
        <f t="shared" si="27"/>
        <v>6116.633600000001</v>
      </c>
      <c r="AJ93" s="9">
        <v>11</v>
      </c>
      <c r="AK93" s="9">
        <v>496.48</v>
      </c>
      <c r="AL93" s="9">
        <f t="shared" si="28"/>
        <v>5461.280000000001</v>
      </c>
      <c r="AM93" s="9">
        <f t="shared" si="29"/>
        <v>6116.633600000001</v>
      </c>
      <c r="AN93" s="9"/>
      <c r="AO93" s="9"/>
      <c r="AP93" s="9">
        <f t="shared" si="30"/>
        <v>0</v>
      </c>
      <c r="AQ93" s="9">
        <f t="shared" si="31"/>
        <v>0</v>
      </c>
      <c r="AR93" s="9"/>
      <c r="AS93" s="9"/>
      <c r="AT93" s="9">
        <f t="shared" si="32"/>
        <v>0</v>
      </c>
      <c r="AU93" s="9">
        <f t="shared" si="33"/>
        <v>0</v>
      </c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>
        <f t="shared" si="34"/>
        <v>44</v>
      </c>
      <c r="EK93" s="9">
        <f t="shared" si="35"/>
        <v>21845.120000000003</v>
      </c>
      <c r="EL93" s="9">
        <f t="shared" si="36"/>
        <v>24466.534400000004</v>
      </c>
      <c r="EM93" s="10" t="s">
        <v>95</v>
      </c>
      <c r="EN93" s="40"/>
      <c r="EO93" s="40"/>
      <c r="EP93" s="40" t="s">
        <v>92</v>
      </c>
      <c r="EQ93" s="40" t="s">
        <v>127</v>
      </c>
      <c r="ER93" s="40" t="s">
        <v>127</v>
      </c>
      <c r="ES93" s="40"/>
      <c r="ET93" s="40"/>
      <c r="EU93" s="40"/>
      <c r="EV93" s="40"/>
      <c r="EW93" s="40"/>
      <c r="EX93" s="10"/>
      <c r="EY93" s="10" t="s">
        <v>261</v>
      </c>
      <c r="EZ93" s="10" t="s">
        <v>262</v>
      </c>
      <c r="FA93" s="46" t="s">
        <v>256</v>
      </c>
    </row>
    <row r="94" spans="1:157" ht="19.5" customHeight="1">
      <c r="A94" s="8" t="s">
        <v>339</v>
      </c>
      <c r="B94" s="40" t="s">
        <v>96</v>
      </c>
      <c r="C94" s="40" t="s">
        <v>97</v>
      </c>
      <c r="D94" s="40" t="s">
        <v>98</v>
      </c>
      <c r="E94" s="40" t="s">
        <v>65</v>
      </c>
      <c r="F94" s="40"/>
      <c r="G94" s="40" t="s">
        <v>68</v>
      </c>
      <c r="H94" s="40">
        <v>58</v>
      </c>
      <c r="I94" s="40">
        <v>710000000</v>
      </c>
      <c r="J94" s="40" t="s">
        <v>94</v>
      </c>
      <c r="K94" s="40" t="s">
        <v>264</v>
      </c>
      <c r="L94" s="40" t="s">
        <v>31</v>
      </c>
      <c r="M94" s="40">
        <v>475030100</v>
      </c>
      <c r="N94" s="40" t="s">
        <v>102</v>
      </c>
      <c r="O94" s="40" t="s">
        <v>44</v>
      </c>
      <c r="P94" s="40" t="s">
        <v>121</v>
      </c>
      <c r="Q94" s="40"/>
      <c r="R94" s="40"/>
      <c r="S94" s="40">
        <v>0</v>
      </c>
      <c r="T94" s="40">
        <v>0</v>
      </c>
      <c r="U94" s="40">
        <v>100</v>
      </c>
      <c r="V94" s="40" t="s">
        <v>89</v>
      </c>
      <c r="W94" s="40" t="s">
        <v>76</v>
      </c>
      <c r="X94" s="9">
        <v>34</v>
      </c>
      <c r="Y94" s="9">
        <v>293.18</v>
      </c>
      <c r="Z94" s="9">
        <f t="shared" si="22"/>
        <v>9968.12</v>
      </c>
      <c r="AA94" s="9">
        <f t="shared" si="23"/>
        <v>11164.294400000002</v>
      </c>
      <c r="AB94" s="9">
        <v>34</v>
      </c>
      <c r="AC94" s="9">
        <v>293.18</v>
      </c>
      <c r="AD94" s="9">
        <f t="shared" si="24"/>
        <v>9968.12</v>
      </c>
      <c r="AE94" s="9">
        <f t="shared" si="25"/>
        <v>11164.294400000002</v>
      </c>
      <c r="AF94" s="9">
        <v>34</v>
      </c>
      <c r="AG94" s="9">
        <v>293.18</v>
      </c>
      <c r="AH94" s="9">
        <f t="shared" si="26"/>
        <v>9968.12</v>
      </c>
      <c r="AI94" s="9">
        <f t="shared" si="27"/>
        <v>11164.294400000002</v>
      </c>
      <c r="AJ94" s="9">
        <v>34</v>
      </c>
      <c r="AK94" s="9">
        <v>293.18</v>
      </c>
      <c r="AL94" s="9">
        <f t="shared" si="28"/>
        <v>9968.12</v>
      </c>
      <c r="AM94" s="9">
        <f t="shared" si="29"/>
        <v>11164.294400000002</v>
      </c>
      <c r="AN94" s="9"/>
      <c r="AO94" s="9"/>
      <c r="AP94" s="9">
        <f t="shared" si="30"/>
        <v>0</v>
      </c>
      <c r="AQ94" s="9">
        <f t="shared" si="31"/>
        <v>0</v>
      </c>
      <c r="AR94" s="9"/>
      <c r="AS94" s="9"/>
      <c r="AT94" s="9">
        <f t="shared" si="32"/>
        <v>0</v>
      </c>
      <c r="AU94" s="9">
        <f t="shared" si="33"/>
        <v>0</v>
      </c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>
        <f t="shared" si="34"/>
        <v>136</v>
      </c>
      <c r="EK94" s="9">
        <f t="shared" si="35"/>
        <v>39872.48</v>
      </c>
      <c r="EL94" s="9">
        <f t="shared" si="36"/>
        <v>44657.17760000001</v>
      </c>
      <c r="EM94" s="10" t="s">
        <v>95</v>
      </c>
      <c r="EN94" s="40"/>
      <c r="EO94" s="40"/>
      <c r="EP94" s="40" t="s">
        <v>92</v>
      </c>
      <c r="EQ94" s="40" t="s">
        <v>125</v>
      </c>
      <c r="ER94" s="40" t="s">
        <v>126</v>
      </c>
      <c r="ES94" s="40"/>
      <c r="ET94" s="40"/>
      <c r="EU94" s="40"/>
      <c r="EV94" s="40"/>
      <c r="EW94" s="40"/>
      <c r="EX94" s="10"/>
      <c r="EY94" s="10" t="s">
        <v>261</v>
      </c>
      <c r="EZ94" s="10" t="s">
        <v>262</v>
      </c>
      <c r="FA94" s="46" t="s">
        <v>256</v>
      </c>
    </row>
    <row r="95" spans="1:157" ht="19.5" customHeight="1">
      <c r="A95" s="8" t="s">
        <v>340</v>
      </c>
      <c r="B95" s="40" t="s">
        <v>96</v>
      </c>
      <c r="C95" s="40" t="s">
        <v>97</v>
      </c>
      <c r="D95" s="40" t="s">
        <v>98</v>
      </c>
      <c r="E95" s="40" t="s">
        <v>65</v>
      </c>
      <c r="F95" s="40"/>
      <c r="G95" s="40" t="s">
        <v>68</v>
      </c>
      <c r="H95" s="40">
        <v>58</v>
      </c>
      <c r="I95" s="40">
        <v>710000000</v>
      </c>
      <c r="J95" s="40" t="s">
        <v>94</v>
      </c>
      <c r="K95" s="40" t="s">
        <v>264</v>
      </c>
      <c r="L95" s="40" t="s">
        <v>31</v>
      </c>
      <c r="M95" s="40" t="s">
        <v>146</v>
      </c>
      <c r="N95" s="40" t="s">
        <v>100</v>
      </c>
      <c r="O95" s="40" t="s">
        <v>44</v>
      </c>
      <c r="P95" s="40" t="s">
        <v>121</v>
      </c>
      <c r="Q95" s="40"/>
      <c r="R95" s="40"/>
      <c r="S95" s="40">
        <v>0</v>
      </c>
      <c r="T95" s="40">
        <v>0</v>
      </c>
      <c r="U95" s="40">
        <v>100</v>
      </c>
      <c r="V95" s="40" t="s">
        <v>89</v>
      </c>
      <c r="W95" s="40" t="s">
        <v>76</v>
      </c>
      <c r="X95" s="9">
        <v>10</v>
      </c>
      <c r="Y95" s="9">
        <v>293.18</v>
      </c>
      <c r="Z95" s="9">
        <f t="shared" si="22"/>
        <v>2931.8</v>
      </c>
      <c r="AA95" s="9">
        <f t="shared" si="23"/>
        <v>3283.6160000000004</v>
      </c>
      <c r="AB95" s="9">
        <v>10</v>
      </c>
      <c r="AC95" s="9">
        <v>293.18</v>
      </c>
      <c r="AD95" s="9">
        <f t="shared" si="24"/>
        <v>2931.8</v>
      </c>
      <c r="AE95" s="9">
        <f t="shared" si="25"/>
        <v>3283.6160000000004</v>
      </c>
      <c r="AF95" s="9">
        <v>10</v>
      </c>
      <c r="AG95" s="9">
        <v>293.18</v>
      </c>
      <c r="AH95" s="9">
        <f t="shared" si="26"/>
        <v>2931.8</v>
      </c>
      <c r="AI95" s="9">
        <f t="shared" si="27"/>
        <v>3283.6160000000004</v>
      </c>
      <c r="AJ95" s="9">
        <v>10</v>
      </c>
      <c r="AK95" s="9">
        <v>293.18</v>
      </c>
      <c r="AL95" s="9">
        <f t="shared" si="28"/>
        <v>2931.8</v>
      </c>
      <c r="AM95" s="9">
        <f t="shared" si="29"/>
        <v>3283.6160000000004</v>
      </c>
      <c r="AN95" s="9"/>
      <c r="AO95" s="9"/>
      <c r="AP95" s="9">
        <f t="shared" si="30"/>
        <v>0</v>
      </c>
      <c r="AQ95" s="9">
        <f t="shared" si="31"/>
        <v>0</v>
      </c>
      <c r="AR95" s="9"/>
      <c r="AS95" s="9"/>
      <c r="AT95" s="9">
        <f t="shared" si="32"/>
        <v>0</v>
      </c>
      <c r="AU95" s="9">
        <f t="shared" si="33"/>
        <v>0</v>
      </c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>
        <f t="shared" si="34"/>
        <v>40</v>
      </c>
      <c r="EK95" s="9">
        <f t="shared" si="35"/>
        <v>11727.2</v>
      </c>
      <c r="EL95" s="9">
        <f t="shared" si="36"/>
        <v>13134.464000000002</v>
      </c>
      <c r="EM95" s="10" t="s">
        <v>95</v>
      </c>
      <c r="EN95" s="40"/>
      <c r="EO95" s="40"/>
      <c r="EP95" s="40" t="s">
        <v>92</v>
      </c>
      <c r="EQ95" s="40" t="s">
        <v>125</v>
      </c>
      <c r="ER95" s="40" t="s">
        <v>126</v>
      </c>
      <c r="ES95" s="40"/>
      <c r="ET95" s="40"/>
      <c r="EU95" s="40"/>
      <c r="EV95" s="40"/>
      <c r="EW95" s="40"/>
      <c r="EX95" s="10"/>
      <c r="EY95" s="10" t="s">
        <v>261</v>
      </c>
      <c r="EZ95" s="10" t="s">
        <v>262</v>
      </c>
      <c r="FA95" s="46" t="s">
        <v>256</v>
      </c>
    </row>
    <row r="96" spans="1:157" ht="19.5" customHeight="1">
      <c r="A96" s="8" t="s">
        <v>341</v>
      </c>
      <c r="B96" s="40" t="s">
        <v>96</v>
      </c>
      <c r="C96" s="40" t="s">
        <v>97</v>
      </c>
      <c r="D96" s="40" t="s">
        <v>98</v>
      </c>
      <c r="E96" s="40" t="s">
        <v>65</v>
      </c>
      <c r="F96" s="40"/>
      <c r="G96" s="40" t="s">
        <v>68</v>
      </c>
      <c r="H96" s="40">
        <v>58</v>
      </c>
      <c r="I96" s="40">
        <v>710000000</v>
      </c>
      <c r="J96" s="40" t="s">
        <v>94</v>
      </c>
      <c r="K96" s="40" t="s">
        <v>264</v>
      </c>
      <c r="L96" s="40" t="s">
        <v>31</v>
      </c>
      <c r="M96" s="40">
        <v>231010000</v>
      </c>
      <c r="N96" s="40" t="s">
        <v>99</v>
      </c>
      <c r="O96" s="40" t="s">
        <v>44</v>
      </c>
      <c r="P96" s="40" t="s">
        <v>121</v>
      </c>
      <c r="Q96" s="40"/>
      <c r="R96" s="40"/>
      <c r="S96" s="40">
        <v>0</v>
      </c>
      <c r="T96" s="40">
        <v>0</v>
      </c>
      <c r="U96" s="40">
        <v>100</v>
      </c>
      <c r="V96" s="40" t="s">
        <v>89</v>
      </c>
      <c r="W96" s="40" t="s">
        <v>76</v>
      </c>
      <c r="X96" s="9">
        <v>13</v>
      </c>
      <c r="Y96" s="9">
        <v>293.18</v>
      </c>
      <c r="Z96" s="9">
        <f t="shared" si="22"/>
        <v>3811.34</v>
      </c>
      <c r="AA96" s="9">
        <f t="shared" si="23"/>
        <v>4268.7008000000005</v>
      </c>
      <c r="AB96" s="9">
        <v>13</v>
      </c>
      <c r="AC96" s="9">
        <v>293.18</v>
      </c>
      <c r="AD96" s="9">
        <f t="shared" si="24"/>
        <v>3811.34</v>
      </c>
      <c r="AE96" s="9">
        <f t="shared" si="25"/>
        <v>4268.7008000000005</v>
      </c>
      <c r="AF96" s="9">
        <v>13</v>
      </c>
      <c r="AG96" s="9">
        <v>293.18</v>
      </c>
      <c r="AH96" s="9">
        <f t="shared" si="26"/>
        <v>3811.34</v>
      </c>
      <c r="AI96" s="9">
        <f t="shared" si="27"/>
        <v>4268.7008000000005</v>
      </c>
      <c r="AJ96" s="9">
        <v>13</v>
      </c>
      <c r="AK96" s="9">
        <v>293.18</v>
      </c>
      <c r="AL96" s="9">
        <f t="shared" si="28"/>
        <v>3811.34</v>
      </c>
      <c r="AM96" s="9">
        <f t="shared" si="29"/>
        <v>4268.7008000000005</v>
      </c>
      <c r="AN96" s="9"/>
      <c r="AO96" s="9"/>
      <c r="AP96" s="9">
        <f t="shared" si="30"/>
        <v>0</v>
      </c>
      <c r="AQ96" s="9">
        <f t="shared" si="31"/>
        <v>0</v>
      </c>
      <c r="AR96" s="9"/>
      <c r="AS96" s="9"/>
      <c r="AT96" s="9">
        <f t="shared" si="32"/>
        <v>0</v>
      </c>
      <c r="AU96" s="9">
        <f t="shared" si="33"/>
        <v>0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>
        <f t="shared" si="34"/>
        <v>52</v>
      </c>
      <c r="EK96" s="9">
        <f t="shared" si="35"/>
        <v>15245.36</v>
      </c>
      <c r="EL96" s="9">
        <f t="shared" si="36"/>
        <v>17074.803200000002</v>
      </c>
      <c r="EM96" s="10" t="s">
        <v>95</v>
      </c>
      <c r="EN96" s="40"/>
      <c r="EO96" s="40"/>
      <c r="EP96" s="40" t="s">
        <v>92</v>
      </c>
      <c r="EQ96" s="40" t="s">
        <v>125</v>
      </c>
      <c r="ER96" s="40" t="s">
        <v>126</v>
      </c>
      <c r="ES96" s="40"/>
      <c r="ET96" s="40"/>
      <c r="EU96" s="40"/>
      <c r="EV96" s="40"/>
      <c r="EW96" s="40"/>
      <c r="EX96" s="10"/>
      <c r="EY96" s="10" t="s">
        <v>261</v>
      </c>
      <c r="EZ96" s="10" t="s">
        <v>262</v>
      </c>
      <c r="FA96" s="46" t="s">
        <v>256</v>
      </c>
    </row>
    <row r="97" spans="1:157" ht="19.5" customHeight="1">
      <c r="A97" s="8" t="s">
        <v>342</v>
      </c>
      <c r="B97" s="40" t="s">
        <v>96</v>
      </c>
      <c r="C97" s="40" t="s">
        <v>97</v>
      </c>
      <c r="D97" s="40" t="s">
        <v>98</v>
      </c>
      <c r="E97" s="40" t="s">
        <v>65</v>
      </c>
      <c r="F97" s="40"/>
      <c r="G97" s="40" t="s">
        <v>68</v>
      </c>
      <c r="H97" s="40">
        <v>58</v>
      </c>
      <c r="I97" s="40">
        <v>710000000</v>
      </c>
      <c r="J97" s="40" t="s">
        <v>94</v>
      </c>
      <c r="K97" s="40" t="s">
        <v>264</v>
      </c>
      <c r="L97" s="40" t="s">
        <v>31</v>
      </c>
      <c r="M97" s="40">
        <v>154820100</v>
      </c>
      <c r="N97" s="40" t="s">
        <v>101</v>
      </c>
      <c r="O97" s="40" t="s">
        <v>44</v>
      </c>
      <c r="P97" s="40" t="s">
        <v>121</v>
      </c>
      <c r="Q97" s="40"/>
      <c r="R97" s="40"/>
      <c r="S97" s="40">
        <v>0</v>
      </c>
      <c r="T97" s="40">
        <v>0</v>
      </c>
      <c r="U97" s="40">
        <v>100</v>
      </c>
      <c r="V97" s="40" t="s">
        <v>89</v>
      </c>
      <c r="W97" s="40" t="s">
        <v>76</v>
      </c>
      <c r="X97" s="9">
        <v>21</v>
      </c>
      <c r="Y97" s="9">
        <v>293.18</v>
      </c>
      <c r="Z97" s="9">
        <f t="shared" si="22"/>
        <v>6156.78</v>
      </c>
      <c r="AA97" s="9">
        <f t="shared" si="23"/>
        <v>6895.5936</v>
      </c>
      <c r="AB97" s="9">
        <v>21</v>
      </c>
      <c r="AC97" s="9">
        <v>293.18</v>
      </c>
      <c r="AD97" s="9">
        <f t="shared" si="24"/>
        <v>6156.78</v>
      </c>
      <c r="AE97" s="9">
        <f t="shared" si="25"/>
        <v>6895.5936</v>
      </c>
      <c r="AF97" s="9">
        <v>21</v>
      </c>
      <c r="AG97" s="9">
        <v>293.18</v>
      </c>
      <c r="AH97" s="9">
        <f t="shared" si="26"/>
        <v>6156.78</v>
      </c>
      <c r="AI97" s="9">
        <f t="shared" si="27"/>
        <v>6895.5936</v>
      </c>
      <c r="AJ97" s="9">
        <v>21</v>
      </c>
      <c r="AK97" s="9">
        <v>293.18</v>
      </c>
      <c r="AL97" s="9">
        <f t="shared" si="28"/>
        <v>6156.78</v>
      </c>
      <c r="AM97" s="9">
        <f t="shared" si="29"/>
        <v>6895.5936</v>
      </c>
      <c r="AN97" s="9"/>
      <c r="AO97" s="9"/>
      <c r="AP97" s="9">
        <f t="shared" si="30"/>
        <v>0</v>
      </c>
      <c r="AQ97" s="9">
        <f t="shared" si="31"/>
        <v>0</v>
      </c>
      <c r="AR97" s="9"/>
      <c r="AS97" s="9"/>
      <c r="AT97" s="9">
        <f t="shared" si="32"/>
        <v>0</v>
      </c>
      <c r="AU97" s="9">
        <f t="shared" si="33"/>
        <v>0</v>
      </c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>
        <f t="shared" si="34"/>
        <v>84</v>
      </c>
      <c r="EK97" s="9">
        <f t="shared" si="35"/>
        <v>24627.12</v>
      </c>
      <c r="EL97" s="9">
        <f t="shared" si="36"/>
        <v>27582.3744</v>
      </c>
      <c r="EM97" s="10" t="s">
        <v>95</v>
      </c>
      <c r="EN97" s="40"/>
      <c r="EO97" s="40"/>
      <c r="EP97" s="40" t="s">
        <v>92</v>
      </c>
      <c r="EQ97" s="40" t="s">
        <v>125</v>
      </c>
      <c r="ER97" s="40" t="s">
        <v>126</v>
      </c>
      <c r="ES97" s="40"/>
      <c r="ET97" s="40"/>
      <c r="EU97" s="40"/>
      <c r="EV97" s="40"/>
      <c r="EW97" s="40"/>
      <c r="EX97" s="10"/>
      <c r="EY97" s="10" t="s">
        <v>261</v>
      </c>
      <c r="EZ97" s="10" t="s">
        <v>262</v>
      </c>
      <c r="FA97" s="46" t="s">
        <v>256</v>
      </c>
    </row>
    <row r="98" spans="1:157" ht="19.5" customHeight="1">
      <c r="A98" s="8" t="s">
        <v>343</v>
      </c>
      <c r="B98" s="40" t="s">
        <v>96</v>
      </c>
      <c r="C98" s="40" t="s">
        <v>97</v>
      </c>
      <c r="D98" s="40" t="s">
        <v>98</v>
      </c>
      <c r="E98" s="40" t="s">
        <v>65</v>
      </c>
      <c r="F98" s="40"/>
      <c r="G98" s="40" t="s">
        <v>68</v>
      </c>
      <c r="H98" s="40">
        <v>58</v>
      </c>
      <c r="I98" s="40">
        <v>710000000</v>
      </c>
      <c r="J98" s="40" t="s">
        <v>94</v>
      </c>
      <c r="K98" s="40" t="s">
        <v>264</v>
      </c>
      <c r="L98" s="40" t="s">
        <v>31</v>
      </c>
      <c r="M98" s="40">
        <v>433257100</v>
      </c>
      <c r="N98" s="40" t="s">
        <v>148</v>
      </c>
      <c r="O98" s="40" t="s">
        <v>44</v>
      </c>
      <c r="P98" s="40" t="s">
        <v>121</v>
      </c>
      <c r="Q98" s="40"/>
      <c r="R98" s="40"/>
      <c r="S98" s="40">
        <v>0</v>
      </c>
      <c r="T98" s="40">
        <v>0</v>
      </c>
      <c r="U98" s="40">
        <v>100</v>
      </c>
      <c r="V98" s="40" t="s">
        <v>89</v>
      </c>
      <c r="W98" s="40" t="s">
        <v>76</v>
      </c>
      <c r="X98" s="9">
        <v>14</v>
      </c>
      <c r="Y98" s="9">
        <v>293.18</v>
      </c>
      <c r="Z98" s="9">
        <f t="shared" si="22"/>
        <v>4104.52</v>
      </c>
      <c r="AA98" s="9">
        <f t="shared" si="23"/>
        <v>4597.062400000001</v>
      </c>
      <c r="AB98" s="9">
        <v>14</v>
      </c>
      <c r="AC98" s="9">
        <v>293.18</v>
      </c>
      <c r="AD98" s="9">
        <f t="shared" si="24"/>
        <v>4104.52</v>
      </c>
      <c r="AE98" s="9">
        <f t="shared" si="25"/>
        <v>4597.062400000001</v>
      </c>
      <c r="AF98" s="9">
        <v>14</v>
      </c>
      <c r="AG98" s="9">
        <v>293.18</v>
      </c>
      <c r="AH98" s="9">
        <f t="shared" si="26"/>
        <v>4104.52</v>
      </c>
      <c r="AI98" s="9">
        <f t="shared" si="27"/>
        <v>4597.062400000001</v>
      </c>
      <c r="AJ98" s="9">
        <v>14</v>
      </c>
      <c r="AK98" s="9">
        <v>293.18</v>
      </c>
      <c r="AL98" s="9">
        <f t="shared" si="28"/>
        <v>4104.52</v>
      </c>
      <c r="AM98" s="9">
        <f t="shared" si="29"/>
        <v>4597.062400000001</v>
      </c>
      <c r="AN98" s="9"/>
      <c r="AO98" s="9"/>
      <c r="AP98" s="9">
        <f t="shared" si="30"/>
        <v>0</v>
      </c>
      <c r="AQ98" s="9">
        <f t="shared" si="31"/>
        <v>0</v>
      </c>
      <c r="AR98" s="9"/>
      <c r="AS98" s="9"/>
      <c r="AT98" s="9">
        <f t="shared" si="32"/>
        <v>0</v>
      </c>
      <c r="AU98" s="9">
        <f t="shared" si="33"/>
        <v>0</v>
      </c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>
        <f t="shared" si="34"/>
        <v>56</v>
      </c>
      <c r="EK98" s="9">
        <f t="shared" si="35"/>
        <v>16418.08</v>
      </c>
      <c r="EL98" s="9">
        <f t="shared" si="36"/>
        <v>18388.249600000003</v>
      </c>
      <c r="EM98" s="10" t="s">
        <v>95</v>
      </c>
      <c r="EN98" s="40"/>
      <c r="EO98" s="40"/>
      <c r="EP98" s="40" t="s">
        <v>92</v>
      </c>
      <c r="EQ98" s="40" t="s">
        <v>125</v>
      </c>
      <c r="ER98" s="40" t="s">
        <v>126</v>
      </c>
      <c r="ES98" s="40"/>
      <c r="ET98" s="40"/>
      <c r="EU98" s="40"/>
      <c r="EV98" s="40"/>
      <c r="EW98" s="40"/>
      <c r="EX98" s="10"/>
      <c r="EY98" s="10" t="s">
        <v>261</v>
      </c>
      <c r="EZ98" s="10" t="s">
        <v>262</v>
      </c>
      <c r="FA98" s="46" t="s">
        <v>256</v>
      </c>
    </row>
    <row r="99" spans="1:157" ht="19.5" customHeight="1">
      <c r="A99" s="8" t="s">
        <v>344</v>
      </c>
      <c r="B99" s="40" t="s">
        <v>96</v>
      </c>
      <c r="C99" s="40" t="s">
        <v>97</v>
      </c>
      <c r="D99" s="40" t="s">
        <v>98</v>
      </c>
      <c r="E99" s="40" t="s">
        <v>65</v>
      </c>
      <c r="F99" s="40"/>
      <c r="G99" s="40" t="s">
        <v>68</v>
      </c>
      <c r="H99" s="40">
        <v>58</v>
      </c>
      <c r="I99" s="40">
        <v>710000000</v>
      </c>
      <c r="J99" s="40" t="s">
        <v>94</v>
      </c>
      <c r="K99" s="40" t="s">
        <v>264</v>
      </c>
      <c r="L99" s="40" t="s">
        <v>31</v>
      </c>
      <c r="M99" s="40">
        <v>431010000</v>
      </c>
      <c r="N99" s="40" t="s">
        <v>114</v>
      </c>
      <c r="O99" s="40" t="s">
        <v>44</v>
      </c>
      <c r="P99" s="40" t="s">
        <v>121</v>
      </c>
      <c r="Q99" s="40"/>
      <c r="R99" s="40"/>
      <c r="S99" s="40">
        <v>0</v>
      </c>
      <c r="T99" s="40">
        <v>0</v>
      </c>
      <c r="U99" s="40">
        <v>100</v>
      </c>
      <c r="V99" s="40" t="s">
        <v>89</v>
      </c>
      <c r="W99" s="40" t="s">
        <v>76</v>
      </c>
      <c r="X99" s="9">
        <v>19</v>
      </c>
      <c r="Y99" s="9">
        <v>293.18</v>
      </c>
      <c r="Z99" s="9">
        <f t="shared" si="22"/>
        <v>5570.42</v>
      </c>
      <c r="AA99" s="9">
        <f t="shared" si="23"/>
        <v>6238.870400000001</v>
      </c>
      <c r="AB99" s="9">
        <v>19</v>
      </c>
      <c r="AC99" s="9">
        <v>293.18</v>
      </c>
      <c r="AD99" s="9">
        <f t="shared" si="24"/>
        <v>5570.42</v>
      </c>
      <c r="AE99" s="9">
        <f t="shared" si="25"/>
        <v>6238.870400000001</v>
      </c>
      <c r="AF99" s="9">
        <v>19</v>
      </c>
      <c r="AG99" s="9">
        <v>293.18</v>
      </c>
      <c r="AH99" s="9">
        <f t="shared" si="26"/>
        <v>5570.42</v>
      </c>
      <c r="AI99" s="9">
        <f t="shared" si="27"/>
        <v>6238.870400000001</v>
      </c>
      <c r="AJ99" s="9">
        <v>19</v>
      </c>
      <c r="AK99" s="9">
        <v>293.18</v>
      </c>
      <c r="AL99" s="9">
        <f t="shared" si="28"/>
        <v>5570.42</v>
      </c>
      <c r="AM99" s="9">
        <f t="shared" si="29"/>
        <v>6238.870400000001</v>
      </c>
      <c r="AN99" s="9"/>
      <c r="AO99" s="9"/>
      <c r="AP99" s="9">
        <f t="shared" si="30"/>
        <v>0</v>
      </c>
      <c r="AQ99" s="9">
        <f t="shared" si="31"/>
        <v>0</v>
      </c>
      <c r="AR99" s="9"/>
      <c r="AS99" s="9"/>
      <c r="AT99" s="9">
        <f t="shared" si="32"/>
        <v>0</v>
      </c>
      <c r="AU99" s="9">
        <f t="shared" si="33"/>
        <v>0</v>
      </c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>
        <f t="shared" si="34"/>
        <v>76</v>
      </c>
      <c r="EK99" s="9">
        <f t="shared" si="35"/>
        <v>22281.68</v>
      </c>
      <c r="EL99" s="9">
        <f t="shared" si="36"/>
        <v>24955.481600000003</v>
      </c>
      <c r="EM99" s="10" t="s">
        <v>95</v>
      </c>
      <c r="EN99" s="40"/>
      <c r="EO99" s="40"/>
      <c r="EP99" s="40" t="s">
        <v>92</v>
      </c>
      <c r="EQ99" s="40" t="s">
        <v>125</v>
      </c>
      <c r="ER99" s="40" t="s">
        <v>126</v>
      </c>
      <c r="ES99" s="40"/>
      <c r="ET99" s="40"/>
      <c r="EU99" s="40"/>
      <c r="EV99" s="40"/>
      <c r="EW99" s="40"/>
      <c r="EX99" s="10"/>
      <c r="EY99" s="10" t="s">
        <v>261</v>
      </c>
      <c r="EZ99" s="10" t="s">
        <v>262</v>
      </c>
      <c r="FA99" s="46" t="s">
        <v>256</v>
      </c>
    </row>
    <row r="100" spans="1:157" ht="19.5" customHeight="1">
      <c r="A100" s="8" t="s">
        <v>345</v>
      </c>
      <c r="B100" s="40" t="s">
        <v>96</v>
      </c>
      <c r="C100" s="40" t="s">
        <v>97</v>
      </c>
      <c r="D100" s="40" t="s">
        <v>98</v>
      </c>
      <c r="E100" s="40" t="s">
        <v>65</v>
      </c>
      <c r="F100" s="40"/>
      <c r="G100" s="40" t="s">
        <v>68</v>
      </c>
      <c r="H100" s="40">
        <v>58</v>
      </c>
      <c r="I100" s="40">
        <v>710000000</v>
      </c>
      <c r="J100" s="40" t="s">
        <v>94</v>
      </c>
      <c r="K100" s="40" t="s">
        <v>264</v>
      </c>
      <c r="L100" s="40" t="s">
        <v>31</v>
      </c>
      <c r="M100" s="40">
        <v>511610000</v>
      </c>
      <c r="N100" s="40" t="s">
        <v>113</v>
      </c>
      <c r="O100" s="40" t="s">
        <v>44</v>
      </c>
      <c r="P100" s="40" t="s">
        <v>121</v>
      </c>
      <c r="Q100" s="40"/>
      <c r="R100" s="40"/>
      <c r="S100" s="40">
        <v>0</v>
      </c>
      <c r="T100" s="40">
        <v>0</v>
      </c>
      <c r="U100" s="40">
        <v>100</v>
      </c>
      <c r="V100" s="40" t="s">
        <v>89</v>
      </c>
      <c r="W100" s="40" t="s">
        <v>76</v>
      </c>
      <c r="X100" s="9">
        <v>21</v>
      </c>
      <c r="Y100" s="9">
        <v>293.18</v>
      </c>
      <c r="Z100" s="9">
        <f t="shared" si="22"/>
        <v>6156.78</v>
      </c>
      <c r="AA100" s="9">
        <f t="shared" si="23"/>
        <v>6895.5936</v>
      </c>
      <c r="AB100" s="9">
        <v>21</v>
      </c>
      <c r="AC100" s="9">
        <v>293.18</v>
      </c>
      <c r="AD100" s="9">
        <f t="shared" si="24"/>
        <v>6156.78</v>
      </c>
      <c r="AE100" s="9">
        <f t="shared" si="25"/>
        <v>6895.5936</v>
      </c>
      <c r="AF100" s="9">
        <v>21</v>
      </c>
      <c r="AG100" s="9">
        <v>293.18</v>
      </c>
      <c r="AH100" s="9">
        <f t="shared" si="26"/>
        <v>6156.78</v>
      </c>
      <c r="AI100" s="9">
        <f t="shared" si="27"/>
        <v>6895.5936</v>
      </c>
      <c r="AJ100" s="9">
        <v>21</v>
      </c>
      <c r="AK100" s="9">
        <v>293.18</v>
      </c>
      <c r="AL100" s="9">
        <f t="shared" si="28"/>
        <v>6156.78</v>
      </c>
      <c r="AM100" s="9">
        <f t="shared" si="29"/>
        <v>6895.5936</v>
      </c>
      <c r="AN100" s="9"/>
      <c r="AO100" s="9"/>
      <c r="AP100" s="9">
        <f t="shared" si="30"/>
        <v>0</v>
      </c>
      <c r="AQ100" s="9">
        <f t="shared" si="31"/>
        <v>0</v>
      </c>
      <c r="AR100" s="9"/>
      <c r="AS100" s="9"/>
      <c r="AT100" s="9">
        <f t="shared" si="32"/>
        <v>0</v>
      </c>
      <c r="AU100" s="9">
        <f t="shared" si="33"/>
        <v>0</v>
      </c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>
        <f t="shared" si="34"/>
        <v>84</v>
      </c>
      <c r="EK100" s="9">
        <f t="shared" si="35"/>
        <v>24627.12</v>
      </c>
      <c r="EL100" s="9">
        <f t="shared" si="36"/>
        <v>27582.3744</v>
      </c>
      <c r="EM100" s="10" t="s">
        <v>95</v>
      </c>
      <c r="EN100" s="40"/>
      <c r="EO100" s="40"/>
      <c r="EP100" s="40" t="s">
        <v>92</v>
      </c>
      <c r="EQ100" s="40" t="s">
        <v>125</v>
      </c>
      <c r="ER100" s="40" t="s">
        <v>126</v>
      </c>
      <c r="ES100" s="40"/>
      <c r="ET100" s="40"/>
      <c r="EU100" s="40"/>
      <c r="EV100" s="40"/>
      <c r="EW100" s="40"/>
      <c r="EX100" s="10"/>
      <c r="EY100" s="10" t="s">
        <v>261</v>
      </c>
      <c r="EZ100" s="10" t="s">
        <v>262</v>
      </c>
      <c r="FA100" s="46" t="s">
        <v>256</v>
      </c>
    </row>
    <row r="101" spans="1:157" ht="19.5" customHeight="1">
      <c r="A101" s="8" t="s">
        <v>346</v>
      </c>
      <c r="B101" s="40" t="s">
        <v>96</v>
      </c>
      <c r="C101" s="40" t="s">
        <v>97</v>
      </c>
      <c r="D101" s="40" t="s">
        <v>98</v>
      </c>
      <c r="E101" s="40" t="s">
        <v>65</v>
      </c>
      <c r="F101" s="40"/>
      <c r="G101" s="40" t="s">
        <v>68</v>
      </c>
      <c r="H101" s="40">
        <v>58</v>
      </c>
      <c r="I101" s="40">
        <v>710000000</v>
      </c>
      <c r="J101" s="40" t="s">
        <v>94</v>
      </c>
      <c r="K101" s="40" t="s">
        <v>264</v>
      </c>
      <c r="L101" s="40" t="s">
        <v>31</v>
      </c>
      <c r="M101" s="40">
        <v>316621100</v>
      </c>
      <c r="N101" s="40" t="s">
        <v>120</v>
      </c>
      <c r="O101" s="40" t="s">
        <v>44</v>
      </c>
      <c r="P101" s="40" t="s">
        <v>121</v>
      </c>
      <c r="Q101" s="40"/>
      <c r="R101" s="40"/>
      <c r="S101" s="40">
        <v>0</v>
      </c>
      <c r="T101" s="40">
        <v>0</v>
      </c>
      <c r="U101" s="40">
        <v>100</v>
      </c>
      <c r="V101" s="40" t="s">
        <v>89</v>
      </c>
      <c r="W101" s="40" t="s">
        <v>76</v>
      </c>
      <c r="X101" s="9">
        <v>16</v>
      </c>
      <c r="Y101" s="9">
        <v>293.18</v>
      </c>
      <c r="Z101" s="9">
        <f t="shared" si="22"/>
        <v>4690.88</v>
      </c>
      <c r="AA101" s="9">
        <f t="shared" si="23"/>
        <v>5253.785600000001</v>
      </c>
      <c r="AB101" s="9">
        <v>16</v>
      </c>
      <c r="AC101" s="9">
        <v>293.18</v>
      </c>
      <c r="AD101" s="9">
        <f t="shared" si="24"/>
        <v>4690.88</v>
      </c>
      <c r="AE101" s="9">
        <f t="shared" si="25"/>
        <v>5253.785600000001</v>
      </c>
      <c r="AF101" s="9">
        <v>16</v>
      </c>
      <c r="AG101" s="9">
        <v>293.18</v>
      </c>
      <c r="AH101" s="9">
        <f t="shared" si="26"/>
        <v>4690.88</v>
      </c>
      <c r="AI101" s="9">
        <f t="shared" si="27"/>
        <v>5253.785600000001</v>
      </c>
      <c r="AJ101" s="9">
        <v>16</v>
      </c>
      <c r="AK101" s="9">
        <v>293.18</v>
      </c>
      <c r="AL101" s="9">
        <f t="shared" si="28"/>
        <v>4690.88</v>
      </c>
      <c r="AM101" s="9">
        <f t="shared" si="29"/>
        <v>5253.785600000001</v>
      </c>
      <c r="AN101" s="9"/>
      <c r="AO101" s="9"/>
      <c r="AP101" s="9">
        <f t="shared" si="30"/>
        <v>0</v>
      </c>
      <c r="AQ101" s="9">
        <f t="shared" si="31"/>
        <v>0</v>
      </c>
      <c r="AR101" s="9"/>
      <c r="AS101" s="9"/>
      <c r="AT101" s="9">
        <f t="shared" si="32"/>
        <v>0</v>
      </c>
      <c r="AU101" s="9">
        <f t="shared" si="33"/>
        <v>0</v>
      </c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>
        <f t="shared" si="34"/>
        <v>64</v>
      </c>
      <c r="EK101" s="9">
        <f t="shared" si="35"/>
        <v>18763.52</v>
      </c>
      <c r="EL101" s="9">
        <f t="shared" si="36"/>
        <v>21015.142400000004</v>
      </c>
      <c r="EM101" s="10" t="s">
        <v>95</v>
      </c>
      <c r="EN101" s="40"/>
      <c r="EO101" s="40"/>
      <c r="EP101" s="40" t="s">
        <v>92</v>
      </c>
      <c r="EQ101" s="40" t="s">
        <v>125</v>
      </c>
      <c r="ER101" s="40" t="s">
        <v>126</v>
      </c>
      <c r="ES101" s="40"/>
      <c r="ET101" s="40"/>
      <c r="EU101" s="40"/>
      <c r="EV101" s="40"/>
      <c r="EW101" s="40"/>
      <c r="EX101" s="10"/>
      <c r="EY101" s="10" t="s">
        <v>261</v>
      </c>
      <c r="EZ101" s="10" t="s">
        <v>262</v>
      </c>
      <c r="FA101" s="46" t="s">
        <v>256</v>
      </c>
    </row>
    <row r="102" spans="1:157" ht="19.5" customHeight="1">
      <c r="A102" s="8" t="s">
        <v>347</v>
      </c>
      <c r="B102" s="40" t="s">
        <v>96</v>
      </c>
      <c r="C102" s="40" t="s">
        <v>97</v>
      </c>
      <c r="D102" s="40" t="s">
        <v>98</v>
      </c>
      <c r="E102" s="40" t="s">
        <v>65</v>
      </c>
      <c r="F102" s="40"/>
      <c r="G102" s="40" t="s">
        <v>68</v>
      </c>
      <c r="H102" s="40">
        <v>58</v>
      </c>
      <c r="I102" s="40">
        <v>710000000</v>
      </c>
      <c r="J102" s="40" t="s">
        <v>94</v>
      </c>
      <c r="K102" s="40" t="s">
        <v>264</v>
      </c>
      <c r="L102" s="40" t="s">
        <v>31</v>
      </c>
      <c r="M102" s="40">
        <v>750000000</v>
      </c>
      <c r="N102" s="40" t="s">
        <v>115</v>
      </c>
      <c r="O102" s="40" t="s">
        <v>44</v>
      </c>
      <c r="P102" s="40" t="s">
        <v>121</v>
      </c>
      <c r="Q102" s="40"/>
      <c r="R102" s="40"/>
      <c r="S102" s="40">
        <v>0</v>
      </c>
      <c r="T102" s="40">
        <v>0</v>
      </c>
      <c r="U102" s="40">
        <v>100</v>
      </c>
      <c r="V102" s="40" t="s">
        <v>89</v>
      </c>
      <c r="W102" s="40" t="s">
        <v>76</v>
      </c>
      <c r="X102" s="9">
        <v>2</v>
      </c>
      <c r="Y102" s="9">
        <v>293.18</v>
      </c>
      <c r="Z102" s="9">
        <f t="shared" si="22"/>
        <v>586.36</v>
      </c>
      <c r="AA102" s="9">
        <f t="shared" si="23"/>
        <v>656.7232000000001</v>
      </c>
      <c r="AB102" s="9">
        <v>2</v>
      </c>
      <c r="AC102" s="9">
        <v>293.18</v>
      </c>
      <c r="AD102" s="9">
        <f t="shared" si="24"/>
        <v>586.36</v>
      </c>
      <c r="AE102" s="9">
        <f t="shared" si="25"/>
        <v>656.7232000000001</v>
      </c>
      <c r="AF102" s="9">
        <v>2</v>
      </c>
      <c r="AG102" s="9">
        <v>293.18</v>
      </c>
      <c r="AH102" s="9">
        <f t="shared" si="26"/>
        <v>586.36</v>
      </c>
      <c r="AI102" s="9">
        <f t="shared" si="27"/>
        <v>656.7232000000001</v>
      </c>
      <c r="AJ102" s="9">
        <v>2</v>
      </c>
      <c r="AK102" s="9">
        <v>293.18</v>
      </c>
      <c r="AL102" s="9">
        <f t="shared" si="28"/>
        <v>586.36</v>
      </c>
      <c r="AM102" s="9">
        <f t="shared" si="29"/>
        <v>656.7232000000001</v>
      </c>
      <c r="AN102" s="9"/>
      <c r="AO102" s="9"/>
      <c r="AP102" s="9">
        <f t="shared" si="30"/>
        <v>0</v>
      </c>
      <c r="AQ102" s="9">
        <f t="shared" si="31"/>
        <v>0</v>
      </c>
      <c r="AR102" s="9"/>
      <c r="AS102" s="9"/>
      <c r="AT102" s="9">
        <f t="shared" si="32"/>
        <v>0</v>
      </c>
      <c r="AU102" s="9">
        <f t="shared" si="33"/>
        <v>0</v>
      </c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>
        <f t="shared" si="34"/>
        <v>8</v>
      </c>
      <c r="EK102" s="9">
        <f t="shared" si="35"/>
        <v>2345.44</v>
      </c>
      <c r="EL102" s="9">
        <f t="shared" si="36"/>
        <v>2626.8928000000005</v>
      </c>
      <c r="EM102" s="10" t="s">
        <v>95</v>
      </c>
      <c r="EN102" s="40"/>
      <c r="EO102" s="40"/>
      <c r="EP102" s="40" t="s">
        <v>92</v>
      </c>
      <c r="EQ102" s="40" t="s">
        <v>125</v>
      </c>
      <c r="ER102" s="40" t="s">
        <v>126</v>
      </c>
      <c r="ES102" s="40"/>
      <c r="ET102" s="40"/>
      <c r="EU102" s="40"/>
      <c r="EV102" s="40"/>
      <c r="EW102" s="40"/>
      <c r="EX102" s="10"/>
      <c r="EY102" s="10" t="s">
        <v>261</v>
      </c>
      <c r="EZ102" s="10" t="s">
        <v>262</v>
      </c>
      <c r="FA102" s="46" t="s">
        <v>256</v>
      </c>
    </row>
    <row r="103" spans="1:157" ht="19.5" customHeight="1">
      <c r="A103" s="8" t="s">
        <v>348</v>
      </c>
      <c r="B103" s="40" t="s">
        <v>96</v>
      </c>
      <c r="C103" s="40" t="s">
        <v>97</v>
      </c>
      <c r="D103" s="40" t="s">
        <v>98</v>
      </c>
      <c r="E103" s="40" t="s">
        <v>65</v>
      </c>
      <c r="F103" s="40"/>
      <c r="G103" s="40" t="s">
        <v>68</v>
      </c>
      <c r="H103" s="40">
        <v>58</v>
      </c>
      <c r="I103" s="40">
        <v>710000000</v>
      </c>
      <c r="J103" s="40" t="s">
        <v>94</v>
      </c>
      <c r="K103" s="40" t="s">
        <v>264</v>
      </c>
      <c r="L103" s="40" t="s">
        <v>31</v>
      </c>
      <c r="M103" s="40" t="s">
        <v>149</v>
      </c>
      <c r="N103" s="40" t="s">
        <v>119</v>
      </c>
      <c r="O103" s="40" t="s">
        <v>44</v>
      </c>
      <c r="P103" s="40" t="s">
        <v>121</v>
      </c>
      <c r="Q103" s="40"/>
      <c r="R103" s="40"/>
      <c r="S103" s="40">
        <v>0</v>
      </c>
      <c r="T103" s="40">
        <v>0</v>
      </c>
      <c r="U103" s="40">
        <v>100</v>
      </c>
      <c r="V103" s="40" t="s">
        <v>89</v>
      </c>
      <c r="W103" s="40" t="s">
        <v>76</v>
      </c>
      <c r="X103" s="9">
        <v>10</v>
      </c>
      <c r="Y103" s="9">
        <v>293.18</v>
      </c>
      <c r="Z103" s="9">
        <f t="shared" si="22"/>
        <v>2931.8</v>
      </c>
      <c r="AA103" s="9">
        <f t="shared" si="23"/>
        <v>3283.6160000000004</v>
      </c>
      <c r="AB103" s="9">
        <v>10</v>
      </c>
      <c r="AC103" s="9">
        <v>293.18</v>
      </c>
      <c r="AD103" s="9">
        <f t="shared" si="24"/>
        <v>2931.8</v>
      </c>
      <c r="AE103" s="9">
        <f t="shared" si="25"/>
        <v>3283.6160000000004</v>
      </c>
      <c r="AF103" s="9">
        <v>10</v>
      </c>
      <c r="AG103" s="9">
        <v>293.18</v>
      </c>
      <c r="AH103" s="9">
        <f t="shared" si="26"/>
        <v>2931.8</v>
      </c>
      <c r="AI103" s="9">
        <f t="shared" si="27"/>
        <v>3283.6160000000004</v>
      </c>
      <c r="AJ103" s="9">
        <v>10</v>
      </c>
      <c r="AK103" s="9">
        <v>293.18</v>
      </c>
      <c r="AL103" s="9">
        <f t="shared" si="28"/>
        <v>2931.8</v>
      </c>
      <c r="AM103" s="9">
        <f t="shared" si="29"/>
        <v>3283.6160000000004</v>
      </c>
      <c r="AN103" s="9"/>
      <c r="AO103" s="9"/>
      <c r="AP103" s="9">
        <f t="shared" si="30"/>
        <v>0</v>
      </c>
      <c r="AQ103" s="9">
        <f t="shared" si="31"/>
        <v>0</v>
      </c>
      <c r="AR103" s="9"/>
      <c r="AS103" s="9"/>
      <c r="AT103" s="9">
        <f t="shared" si="32"/>
        <v>0</v>
      </c>
      <c r="AU103" s="9">
        <f t="shared" si="33"/>
        <v>0</v>
      </c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>
        <f t="shared" si="34"/>
        <v>40</v>
      </c>
      <c r="EK103" s="9">
        <f t="shared" si="35"/>
        <v>11727.2</v>
      </c>
      <c r="EL103" s="9">
        <f t="shared" si="36"/>
        <v>13134.464000000002</v>
      </c>
      <c r="EM103" s="10" t="s">
        <v>95</v>
      </c>
      <c r="EN103" s="40"/>
      <c r="EO103" s="40"/>
      <c r="EP103" s="40" t="s">
        <v>92</v>
      </c>
      <c r="EQ103" s="40" t="s">
        <v>125</v>
      </c>
      <c r="ER103" s="40" t="s">
        <v>126</v>
      </c>
      <c r="ES103" s="40"/>
      <c r="ET103" s="40"/>
      <c r="EU103" s="40"/>
      <c r="EV103" s="40"/>
      <c r="EW103" s="40"/>
      <c r="EX103" s="10"/>
      <c r="EY103" s="10" t="s">
        <v>261</v>
      </c>
      <c r="EZ103" s="10" t="s">
        <v>262</v>
      </c>
      <c r="FA103" s="46" t="s">
        <v>256</v>
      </c>
    </row>
    <row r="104" spans="1:157" ht="19.5" customHeight="1">
      <c r="A104" s="8" t="s">
        <v>349</v>
      </c>
      <c r="B104" s="40" t="s">
        <v>96</v>
      </c>
      <c r="C104" s="40" t="s">
        <v>97</v>
      </c>
      <c r="D104" s="40" t="s">
        <v>98</v>
      </c>
      <c r="E104" s="40" t="s">
        <v>65</v>
      </c>
      <c r="F104" s="40"/>
      <c r="G104" s="40" t="s">
        <v>68</v>
      </c>
      <c r="H104" s="40">
        <v>58</v>
      </c>
      <c r="I104" s="40">
        <v>710000000</v>
      </c>
      <c r="J104" s="40" t="s">
        <v>94</v>
      </c>
      <c r="K104" s="40" t="s">
        <v>264</v>
      </c>
      <c r="L104" s="40" t="s">
        <v>31</v>
      </c>
      <c r="M104" s="40">
        <v>632810000</v>
      </c>
      <c r="N104" s="40" t="s">
        <v>118</v>
      </c>
      <c r="O104" s="40" t="s">
        <v>44</v>
      </c>
      <c r="P104" s="40" t="s">
        <v>121</v>
      </c>
      <c r="Q104" s="40"/>
      <c r="R104" s="40"/>
      <c r="S104" s="40">
        <v>0</v>
      </c>
      <c r="T104" s="40">
        <v>0</v>
      </c>
      <c r="U104" s="40">
        <v>100</v>
      </c>
      <c r="V104" s="40" t="s">
        <v>89</v>
      </c>
      <c r="W104" s="40" t="s">
        <v>76</v>
      </c>
      <c r="X104" s="9">
        <v>3</v>
      </c>
      <c r="Y104" s="9">
        <v>293.18</v>
      </c>
      <c r="Z104" s="9">
        <f t="shared" si="22"/>
        <v>879.54</v>
      </c>
      <c r="AA104" s="9">
        <f t="shared" si="23"/>
        <v>985.0848000000001</v>
      </c>
      <c r="AB104" s="9">
        <v>3</v>
      </c>
      <c r="AC104" s="9">
        <v>293.18</v>
      </c>
      <c r="AD104" s="9">
        <f t="shared" si="24"/>
        <v>879.54</v>
      </c>
      <c r="AE104" s="9">
        <f t="shared" si="25"/>
        <v>985.0848000000001</v>
      </c>
      <c r="AF104" s="9">
        <v>3</v>
      </c>
      <c r="AG104" s="9">
        <v>293.18</v>
      </c>
      <c r="AH104" s="9">
        <f t="shared" si="26"/>
        <v>879.54</v>
      </c>
      <c r="AI104" s="9">
        <f t="shared" si="27"/>
        <v>985.0848000000001</v>
      </c>
      <c r="AJ104" s="9">
        <v>3</v>
      </c>
      <c r="AK104" s="9">
        <v>293.18</v>
      </c>
      <c r="AL104" s="9">
        <f t="shared" si="28"/>
        <v>879.54</v>
      </c>
      <c r="AM104" s="9">
        <f t="shared" si="29"/>
        <v>985.0848000000001</v>
      </c>
      <c r="AN104" s="9"/>
      <c r="AO104" s="9"/>
      <c r="AP104" s="9">
        <f t="shared" si="30"/>
        <v>0</v>
      </c>
      <c r="AQ104" s="9">
        <f t="shared" si="31"/>
        <v>0</v>
      </c>
      <c r="AR104" s="9"/>
      <c r="AS104" s="9"/>
      <c r="AT104" s="9">
        <f t="shared" si="32"/>
        <v>0</v>
      </c>
      <c r="AU104" s="9">
        <f t="shared" si="33"/>
        <v>0</v>
      </c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>
        <f t="shared" si="34"/>
        <v>12</v>
      </c>
      <c r="EK104" s="9">
        <f t="shared" si="35"/>
        <v>3518.16</v>
      </c>
      <c r="EL104" s="9">
        <f t="shared" si="36"/>
        <v>3940.3392000000003</v>
      </c>
      <c r="EM104" s="10" t="s">
        <v>95</v>
      </c>
      <c r="EN104" s="40"/>
      <c r="EO104" s="40"/>
      <c r="EP104" s="40" t="s">
        <v>92</v>
      </c>
      <c r="EQ104" s="40" t="s">
        <v>125</v>
      </c>
      <c r="ER104" s="40" t="s">
        <v>126</v>
      </c>
      <c r="ES104" s="40"/>
      <c r="ET104" s="40"/>
      <c r="EU104" s="40"/>
      <c r="EV104" s="40"/>
      <c r="EW104" s="40"/>
      <c r="EX104" s="10"/>
      <c r="EY104" s="10" t="s">
        <v>261</v>
      </c>
      <c r="EZ104" s="10" t="s">
        <v>262</v>
      </c>
      <c r="FA104" s="46" t="s">
        <v>256</v>
      </c>
    </row>
    <row r="105" spans="1:157" ht="19.5" customHeight="1">
      <c r="A105" s="8" t="s">
        <v>350</v>
      </c>
      <c r="B105" s="40" t="s">
        <v>96</v>
      </c>
      <c r="C105" s="40" t="s">
        <v>97</v>
      </c>
      <c r="D105" s="40" t="s">
        <v>98</v>
      </c>
      <c r="E105" s="40" t="s">
        <v>65</v>
      </c>
      <c r="F105" s="40"/>
      <c r="G105" s="40" t="s">
        <v>68</v>
      </c>
      <c r="H105" s="40">
        <v>58</v>
      </c>
      <c r="I105" s="40">
        <v>710000000</v>
      </c>
      <c r="J105" s="40" t="s">
        <v>94</v>
      </c>
      <c r="K105" s="40" t="s">
        <v>264</v>
      </c>
      <c r="L105" s="40" t="s">
        <v>31</v>
      </c>
      <c r="M105" s="40">
        <v>631010000</v>
      </c>
      <c r="N105" s="40" t="s">
        <v>117</v>
      </c>
      <c r="O105" s="40" t="s">
        <v>44</v>
      </c>
      <c r="P105" s="40" t="s">
        <v>121</v>
      </c>
      <c r="Q105" s="40"/>
      <c r="R105" s="40"/>
      <c r="S105" s="40">
        <v>0</v>
      </c>
      <c r="T105" s="40">
        <v>0</v>
      </c>
      <c r="U105" s="40">
        <v>100</v>
      </c>
      <c r="V105" s="40" t="s">
        <v>89</v>
      </c>
      <c r="W105" s="40" t="s">
        <v>76</v>
      </c>
      <c r="X105" s="9">
        <v>6</v>
      </c>
      <c r="Y105" s="9">
        <v>293.18</v>
      </c>
      <c r="Z105" s="9">
        <f t="shared" si="22"/>
        <v>1759.08</v>
      </c>
      <c r="AA105" s="9">
        <f t="shared" si="23"/>
        <v>1970.1696000000002</v>
      </c>
      <c r="AB105" s="9">
        <v>6</v>
      </c>
      <c r="AC105" s="9">
        <v>293.18</v>
      </c>
      <c r="AD105" s="9">
        <f t="shared" si="24"/>
        <v>1759.08</v>
      </c>
      <c r="AE105" s="9">
        <f t="shared" si="25"/>
        <v>1970.1696000000002</v>
      </c>
      <c r="AF105" s="9">
        <v>6</v>
      </c>
      <c r="AG105" s="9">
        <v>293.18</v>
      </c>
      <c r="AH105" s="9">
        <f t="shared" si="26"/>
        <v>1759.08</v>
      </c>
      <c r="AI105" s="9">
        <f t="shared" si="27"/>
        <v>1970.1696000000002</v>
      </c>
      <c r="AJ105" s="9">
        <v>6</v>
      </c>
      <c r="AK105" s="9">
        <v>293.18</v>
      </c>
      <c r="AL105" s="9">
        <f t="shared" si="28"/>
        <v>1759.08</v>
      </c>
      <c r="AM105" s="9">
        <f t="shared" si="29"/>
        <v>1970.1696000000002</v>
      </c>
      <c r="AN105" s="9"/>
      <c r="AO105" s="9"/>
      <c r="AP105" s="9">
        <f t="shared" si="30"/>
        <v>0</v>
      </c>
      <c r="AQ105" s="9">
        <f t="shared" si="31"/>
        <v>0</v>
      </c>
      <c r="AR105" s="9"/>
      <c r="AS105" s="9"/>
      <c r="AT105" s="9">
        <f t="shared" si="32"/>
        <v>0</v>
      </c>
      <c r="AU105" s="9">
        <f t="shared" si="33"/>
        <v>0</v>
      </c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>
        <f t="shared" si="34"/>
        <v>24</v>
      </c>
      <c r="EK105" s="9">
        <f t="shared" si="35"/>
        <v>7036.32</v>
      </c>
      <c r="EL105" s="9">
        <f t="shared" si="36"/>
        <v>7880.678400000001</v>
      </c>
      <c r="EM105" s="10" t="s">
        <v>95</v>
      </c>
      <c r="EN105" s="40"/>
      <c r="EO105" s="40"/>
      <c r="EP105" s="40" t="s">
        <v>92</v>
      </c>
      <c r="EQ105" s="40" t="s">
        <v>125</v>
      </c>
      <c r="ER105" s="40" t="s">
        <v>126</v>
      </c>
      <c r="ES105" s="40"/>
      <c r="ET105" s="40"/>
      <c r="EU105" s="40"/>
      <c r="EV105" s="40"/>
      <c r="EW105" s="40"/>
      <c r="EX105" s="10"/>
      <c r="EY105" s="10" t="s">
        <v>261</v>
      </c>
      <c r="EZ105" s="10" t="s">
        <v>262</v>
      </c>
      <c r="FA105" s="46" t="s">
        <v>256</v>
      </c>
    </row>
    <row r="106" spans="1:157" ht="19.5" customHeight="1">
      <c r="A106" s="8" t="s">
        <v>351</v>
      </c>
      <c r="B106" s="40" t="s">
        <v>96</v>
      </c>
      <c r="C106" s="40" t="s">
        <v>97</v>
      </c>
      <c r="D106" s="40" t="s">
        <v>98</v>
      </c>
      <c r="E106" s="40" t="s">
        <v>65</v>
      </c>
      <c r="F106" s="40"/>
      <c r="G106" s="40" t="s">
        <v>68</v>
      </c>
      <c r="H106" s="40">
        <v>58</v>
      </c>
      <c r="I106" s="40">
        <v>710000000</v>
      </c>
      <c r="J106" s="40" t="s">
        <v>94</v>
      </c>
      <c r="K106" s="40" t="s">
        <v>264</v>
      </c>
      <c r="L106" s="40" t="s">
        <v>31</v>
      </c>
      <c r="M106" s="40">
        <v>396473100</v>
      </c>
      <c r="N106" s="40" t="s">
        <v>110</v>
      </c>
      <c r="O106" s="40" t="s">
        <v>44</v>
      </c>
      <c r="P106" s="40" t="s">
        <v>121</v>
      </c>
      <c r="Q106" s="40"/>
      <c r="R106" s="40"/>
      <c r="S106" s="40">
        <v>0</v>
      </c>
      <c r="T106" s="40">
        <v>0</v>
      </c>
      <c r="U106" s="40">
        <v>100</v>
      </c>
      <c r="V106" s="40" t="s">
        <v>89</v>
      </c>
      <c r="W106" s="40" t="s">
        <v>76</v>
      </c>
      <c r="X106" s="9">
        <v>34</v>
      </c>
      <c r="Y106" s="9">
        <v>293.18</v>
      </c>
      <c r="Z106" s="9">
        <f t="shared" si="22"/>
        <v>9968.12</v>
      </c>
      <c r="AA106" s="9">
        <f t="shared" si="23"/>
        <v>11164.294400000002</v>
      </c>
      <c r="AB106" s="9">
        <v>34</v>
      </c>
      <c r="AC106" s="9">
        <v>293.18</v>
      </c>
      <c r="AD106" s="9">
        <f t="shared" si="24"/>
        <v>9968.12</v>
      </c>
      <c r="AE106" s="9">
        <f t="shared" si="25"/>
        <v>11164.294400000002</v>
      </c>
      <c r="AF106" s="9">
        <v>34</v>
      </c>
      <c r="AG106" s="9">
        <v>293.18</v>
      </c>
      <c r="AH106" s="9">
        <f t="shared" si="26"/>
        <v>9968.12</v>
      </c>
      <c r="AI106" s="9">
        <f t="shared" si="27"/>
        <v>11164.294400000002</v>
      </c>
      <c r="AJ106" s="9">
        <v>34</v>
      </c>
      <c r="AK106" s="9">
        <v>293.18</v>
      </c>
      <c r="AL106" s="9">
        <f t="shared" si="28"/>
        <v>9968.12</v>
      </c>
      <c r="AM106" s="9">
        <f t="shared" si="29"/>
        <v>11164.294400000002</v>
      </c>
      <c r="AN106" s="9"/>
      <c r="AO106" s="9"/>
      <c r="AP106" s="9">
        <f t="shared" si="30"/>
        <v>0</v>
      </c>
      <c r="AQ106" s="9">
        <f t="shared" si="31"/>
        <v>0</v>
      </c>
      <c r="AR106" s="9"/>
      <c r="AS106" s="9"/>
      <c r="AT106" s="9">
        <f t="shared" si="32"/>
        <v>0</v>
      </c>
      <c r="AU106" s="9">
        <f t="shared" si="33"/>
        <v>0</v>
      </c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>
        <f t="shared" si="34"/>
        <v>136</v>
      </c>
      <c r="EK106" s="9">
        <f t="shared" si="35"/>
        <v>39872.48</v>
      </c>
      <c r="EL106" s="9">
        <f t="shared" si="36"/>
        <v>44657.17760000001</v>
      </c>
      <c r="EM106" s="10" t="s">
        <v>95</v>
      </c>
      <c r="EN106" s="40"/>
      <c r="EO106" s="40"/>
      <c r="EP106" s="40" t="s">
        <v>92</v>
      </c>
      <c r="EQ106" s="40" t="s">
        <v>125</v>
      </c>
      <c r="ER106" s="40" t="s">
        <v>126</v>
      </c>
      <c r="ES106" s="40"/>
      <c r="ET106" s="40"/>
      <c r="EU106" s="40"/>
      <c r="EV106" s="40"/>
      <c r="EW106" s="40"/>
      <c r="EX106" s="10"/>
      <c r="EY106" s="10" t="s">
        <v>261</v>
      </c>
      <c r="EZ106" s="10" t="s">
        <v>262</v>
      </c>
      <c r="FA106" s="46" t="s">
        <v>256</v>
      </c>
    </row>
    <row r="107" spans="1:157" ht="19.5" customHeight="1">
      <c r="A107" s="8" t="s">
        <v>352</v>
      </c>
      <c r="B107" s="40" t="s">
        <v>96</v>
      </c>
      <c r="C107" s="40" t="s">
        <v>97</v>
      </c>
      <c r="D107" s="40" t="s">
        <v>98</v>
      </c>
      <c r="E107" s="40" t="s">
        <v>65</v>
      </c>
      <c r="F107" s="40"/>
      <c r="G107" s="40" t="s">
        <v>68</v>
      </c>
      <c r="H107" s="40">
        <v>58</v>
      </c>
      <c r="I107" s="40">
        <v>710000000</v>
      </c>
      <c r="J107" s="40" t="s">
        <v>94</v>
      </c>
      <c r="K107" s="40" t="s">
        <v>264</v>
      </c>
      <c r="L107" s="40" t="s">
        <v>31</v>
      </c>
      <c r="M107" s="40">
        <v>552210000</v>
      </c>
      <c r="N107" s="40" t="s">
        <v>108</v>
      </c>
      <c r="O107" s="40" t="s">
        <v>44</v>
      </c>
      <c r="P107" s="40" t="s">
        <v>121</v>
      </c>
      <c r="Q107" s="40"/>
      <c r="R107" s="40"/>
      <c r="S107" s="40">
        <v>0</v>
      </c>
      <c r="T107" s="40">
        <v>0</v>
      </c>
      <c r="U107" s="40">
        <v>100</v>
      </c>
      <c r="V107" s="40" t="s">
        <v>89</v>
      </c>
      <c r="W107" s="40" t="s">
        <v>76</v>
      </c>
      <c r="X107" s="9">
        <v>17</v>
      </c>
      <c r="Y107" s="9">
        <v>293.18</v>
      </c>
      <c r="Z107" s="9">
        <f t="shared" si="22"/>
        <v>4984.06</v>
      </c>
      <c r="AA107" s="9">
        <f t="shared" si="23"/>
        <v>5582.147200000001</v>
      </c>
      <c r="AB107" s="9">
        <v>17</v>
      </c>
      <c r="AC107" s="9">
        <v>293.18</v>
      </c>
      <c r="AD107" s="9">
        <f t="shared" si="24"/>
        <v>4984.06</v>
      </c>
      <c r="AE107" s="9">
        <f t="shared" si="25"/>
        <v>5582.147200000001</v>
      </c>
      <c r="AF107" s="9">
        <v>17</v>
      </c>
      <c r="AG107" s="9">
        <v>293.18</v>
      </c>
      <c r="AH107" s="9">
        <f t="shared" si="26"/>
        <v>4984.06</v>
      </c>
      <c r="AI107" s="9">
        <f t="shared" si="27"/>
        <v>5582.147200000001</v>
      </c>
      <c r="AJ107" s="9">
        <v>17</v>
      </c>
      <c r="AK107" s="9">
        <v>293.18</v>
      </c>
      <c r="AL107" s="9">
        <f t="shared" si="28"/>
        <v>4984.06</v>
      </c>
      <c r="AM107" s="9">
        <f t="shared" si="29"/>
        <v>5582.147200000001</v>
      </c>
      <c r="AN107" s="9"/>
      <c r="AO107" s="9"/>
      <c r="AP107" s="9">
        <f t="shared" si="30"/>
        <v>0</v>
      </c>
      <c r="AQ107" s="9">
        <f t="shared" si="31"/>
        <v>0</v>
      </c>
      <c r="AR107" s="9"/>
      <c r="AS107" s="9"/>
      <c r="AT107" s="9">
        <f t="shared" si="32"/>
        <v>0</v>
      </c>
      <c r="AU107" s="9">
        <f t="shared" si="33"/>
        <v>0</v>
      </c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>
        <f t="shared" si="34"/>
        <v>68</v>
      </c>
      <c r="EK107" s="9">
        <f t="shared" si="35"/>
        <v>19936.24</v>
      </c>
      <c r="EL107" s="9">
        <f t="shared" si="36"/>
        <v>22328.588800000005</v>
      </c>
      <c r="EM107" s="10" t="s">
        <v>95</v>
      </c>
      <c r="EN107" s="40"/>
      <c r="EO107" s="40"/>
      <c r="EP107" s="40" t="s">
        <v>92</v>
      </c>
      <c r="EQ107" s="40" t="s">
        <v>125</v>
      </c>
      <c r="ER107" s="40" t="s">
        <v>126</v>
      </c>
      <c r="ES107" s="40"/>
      <c r="ET107" s="40"/>
      <c r="EU107" s="40"/>
      <c r="EV107" s="40"/>
      <c r="EW107" s="40"/>
      <c r="EX107" s="10"/>
      <c r="EY107" s="10" t="s">
        <v>261</v>
      </c>
      <c r="EZ107" s="10" t="s">
        <v>262</v>
      </c>
      <c r="FA107" s="46" t="s">
        <v>256</v>
      </c>
    </row>
    <row r="108" spans="1:157" ht="19.5" customHeight="1">
      <c r="A108" s="8" t="s">
        <v>353</v>
      </c>
      <c r="B108" s="40" t="s">
        <v>96</v>
      </c>
      <c r="C108" s="40" t="s">
        <v>97</v>
      </c>
      <c r="D108" s="40" t="s">
        <v>98</v>
      </c>
      <c r="E108" s="40" t="s">
        <v>65</v>
      </c>
      <c r="F108" s="40"/>
      <c r="G108" s="40" t="s">
        <v>68</v>
      </c>
      <c r="H108" s="40">
        <v>58</v>
      </c>
      <c r="I108" s="40">
        <v>710000000</v>
      </c>
      <c r="J108" s="40" t="s">
        <v>94</v>
      </c>
      <c r="K108" s="40" t="s">
        <v>264</v>
      </c>
      <c r="L108" s="40" t="s">
        <v>31</v>
      </c>
      <c r="M108" s="40">
        <v>551010000</v>
      </c>
      <c r="N108" s="40" t="s">
        <v>109</v>
      </c>
      <c r="O108" s="40" t="s">
        <v>44</v>
      </c>
      <c r="P108" s="40" t="s">
        <v>121</v>
      </c>
      <c r="Q108" s="40"/>
      <c r="R108" s="40"/>
      <c r="S108" s="40">
        <v>0</v>
      </c>
      <c r="T108" s="40">
        <v>0</v>
      </c>
      <c r="U108" s="40">
        <v>100</v>
      </c>
      <c r="V108" s="40" t="s">
        <v>89</v>
      </c>
      <c r="W108" s="40" t="s">
        <v>76</v>
      </c>
      <c r="X108" s="9">
        <v>6</v>
      </c>
      <c r="Y108" s="9">
        <v>293.18</v>
      </c>
      <c r="Z108" s="9">
        <f t="shared" si="22"/>
        <v>1759.08</v>
      </c>
      <c r="AA108" s="9">
        <f t="shared" si="23"/>
        <v>1970.1696000000002</v>
      </c>
      <c r="AB108" s="9">
        <v>6</v>
      </c>
      <c r="AC108" s="9">
        <v>293.18</v>
      </c>
      <c r="AD108" s="9">
        <f t="shared" si="24"/>
        <v>1759.08</v>
      </c>
      <c r="AE108" s="9">
        <f t="shared" si="25"/>
        <v>1970.1696000000002</v>
      </c>
      <c r="AF108" s="9">
        <v>6</v>
      </c>
      <c r="AG108" s="9">
        <v>293.18</v>
      </c>
      <c r="AH108" s="9">
        <f t="shared" si="26"/>
        <v>1759.08</v>
      </c>
      <c r="AI108" s="9">
        <f t="shared" si="27"/>
        <v>1970.1696000000002</v>
      </c>
      <c r="AJ108" s="9">
        <v>6</v>
      </c>
      <c r="AK108" s="9">
        <v>293.18</v>
      </c>
      <c r="AL108" s="9">
        <f t="shared" si="28"/>
        <v>1759.08</v>
      </c>
      <c r="AM108" s="9">
        <f t="shared" si="29"/>
        <v>1970.1696000000002</v>
      </c>
      <c r="AN108" s="9"/>
      <c r="AO108" s="9"/>
      <c r="AP108" s="9">
        <f t="shared" si="30"/>
        <v>0</v>
      </c>
      <c r="AQ108" s="9">
        <f t="shared" si="31"/>
        <v>0</v>
      </c>
      <c r="AR108" s="9"/>
      <c r="AS108" s="9"/>
      <c r="AT108" s="9">
        <f t="shared" si="32"/>
        <v>0</v>
      </c>
      <c r="AU108" s="9">
        <f t="shared" si="33"/>
        <v>0</v>
      </c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>
        <f t="shared" si="34"/>
        <v>24</v>
      </c>
      <c r="EK108" s="9">
        <v>0</v>
      </c>
      <c r="EL108" s="9">
        <v>0</v>
      </c>
      <c r="EM108" s="10" t="s">
        <v>95</v>
      </c>
      <c r="EN108" s="40"/>
      <c r="EO108" s="40"/>
      <c r="EP108" s="40" t="s">
        <v>92</v>
      </c>
      <c r="EQ108" s="40" t="s">
        <v>125</v>
      </c>
      <c r="ER108" s="40" t="s">
        <v>126</v>
      </c>
      <c r="ES108" s="40"/>
      <c r="ET108" s="40"/>
      <c r="EU108" s="40"/>
      <c r="EV108" s="40"/>
      <c r="EW108" s="40"/>
      <c r="EX108" s="10"/>
      <c r="EY108" s="10" t="s">
        <v>261</v>
      </c>
      <c r="EZ108" s="10" t="s">
        <v>262</v>
      </c>
      <c r="FA108" s="46" t="s">
        <v>256</v>
      </c>
    </row>
    <row r="109" spans="1:157" ht="19.5" customHeight="1">
      <c r="A109" s="8" t="s">
        <v>746</v>
      </c>
      <c r="B109" s="40" t="s">
        <v>96</v>
      </c>
      <c r="C109" s="40" t="s">
        <v>97</v>
      </c>
      <c r="D109" s="40" t="s">
        <v>98</v>
      </c>
      <c r="E109" s="40" t="s">
        <v>65</v>
      </c>
      <c r="F109" s="40"/>
      <c r="G109" s="40" t="s">
        <v>68</v>
      </c>
      <c r="H109" s="40">
        <v>58</v>
      </c>
      <c r="I109" s="40">
        <v>710000000</v>
      </c>
      <c r="J109" s="40" t="s">
        <v>94</v>
      </c>
      <c r="K109" s="40" t="s">
        <v>264</v>
      </c>
      <c r="L109" s="40" t="s">
        <v>31</v>
      </c>
      <c r="M109" s="40">
        <v>551010000</v>
      </c>
      <c r="N109" s="40" t="s">
        <v>109</v>
      </c>
      <c r="O109" s="40" t="s">
        <v>44</v>
      </c>
      <c r="P109" s="40" t="s">
        <v>121</v>
      </c>
      <c r="Q109" s="40"/>
      <c r="R109" s="40"/>
      <c r="S109" s="40">
        <v>0</v>
      </c>
      <c r="T109" s="40">
        <v>0</v>
      </c>
      <c r="U109" s="40">
        <v>100</v>
      </c>
      <c r="V109" s="40" t="s">
        <v>89</v>
      </c>
      <c r="W109" s="40" t="s">
        <v>76</v>
      </c>
      <c r="X109" s="9">
        <v>6</v>
      </c>
      <c r="Y109" s="9">
        <v>293.18</v>
      </c>
      <c r="Z109" s="9">
        <f>X109*Y109</f>
        <v>1759.08</v>
      </c>
      <c r="AA109" s="9">
        <f>IF(W109="С НДС",Z109*1.12,Z109)</f>
        <v>1970.1696000000002</v>
      </c>
      <c r="AB109" s="9">
        <v>6</v>
      </c>
      <c r="AC109" s="9">
        <v>293.18</v>
      </c>
      <c r="AD109" s="9">
        <f>AB109*AC109</f>
        <v>1759.08</v>
      </c>
      <c r="AE109" s="9">
        <f>IF(W109="С НДС",AD109*1.12,AD109)</f>
        <v>1970.1696000000002</v>
      </c>
      <c r="AF109" s="9">
        <v>7</v>
      </c>
      <c r="AG109" s="9">
        <v>293.18</v>
      </c>
      <c r="AH109" s="9">
        <f>AF109*AG109</f>
        <v>2052.26</v>
      </c>
      <c r="AI109" s="9">
        <f>IF(W109="С НДС",AH109*1.12,AH109)</f>
        <v>2298.5312000000004</v>
      </c>
      <c r="AJ109" s="9">
        <v>6</v>
      </c>
      <c r="AK109" s="9">
        <v>293.18</v>
      </c>
      <c r="AL109" s="9">
        <f>AJ109*AK109</f>
        <v>1759.08</v>
      </c>
      <c r="AM109" s="9">
        <f>IF(W109="С НДС",AL109*1.12,AL109)</f>
        <v>1970.1696000000002</v>
      </c>
      <c r="AN109" s="9"/>
      <c r="AO109" s="9"/>
      <c r="AP109" s="9">
        <f>AN109*AO109</f>
        <v>0</v>
      </c>
      <c r="AQ109" s="9">
        <f>IF(W109="С НДС",AP109*1.12,AP109)</f>
        <v>0</v>
      </c>
      <c r="AR109" s="9"/>
      <c r="AS109" s="9"/>
      <c r="AT109" s="9">
        <f>AR109*AS109</f>
        <v>0</v>
      </c>
      <c r="AU109" s="9">
        <f>IF(W109="С НДС",AT109*1.12,AT109)</f>
        <v>0</v>
      </c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>
        <f>SUM(X109,AB109,AF109,AJ109,AN109)</f>
        <v>25</v>
      </c>
      <c r="EK109" s="9">
        <f>SUM(AT109,AP109,AL109,AD109,Z109,AH109)</f>
        <v>7329.5</v>
      </c>
      <c r="EL109" s="9">
        <f>IF(W109="С НДС",EK109*1.12,EK109)</f>
        <v>8209.04</v>
      </c>
      <c r="EM109" s="10" t="s">
        <v>95</v>
      </c>
      <c r="EN109" s="40"/>
      <c r="EO109" s="40"/>
      <c r="EP109" s="40" t="s">
        <v>92</v>
      </c>
      <c r="EQ109" s="40" t="s">
        <v>125</v>
      </c>
      <c r="ER109" s="40" t="s">
        <v>126</v>
      </c>
      <c r="ES109" s="40"/>
      <c r="ET109" s="40"/>
      <c r="EU109" s="40"/>
      <c r="EV109" s="40"/>
      <c r="EW109" s="40"/>
      <c r="EX109" s="10"/>
      <c r="EY109" s="10" t="s">
        <v>261</v>
      </c>
      <c r="EZ109" s="10" t="s">
        <v>262</v>
      </c>
      <c r="FA109" s="46" t="s">
        <v>256</v>
      </c>
    </row>
    <row r="110" spans="1:157" ht="19.5" customHeight="1">
      <c r="A110" s="8" t="s">
        <v>354</v>
      </c>
      <c r="B110" s="40" t="s">
        <v>96</v>
      </c>
      <c r="C110" s="40" t="s">
        <v>97</v>
      </c>
      <c r="D110" s="40" t="s">
        <v>98</v>
      </c>
      <c r="E110" s="40" t="s">
        <v>65</v>
      </c>
      <c r="F110" s="40"/>
      <c r="G110" s="40" t="s">
        <v>68</v>
      </c>
      <c r="H110" s="40">
        <v>58</v>
      </c>
      <c r="I110" s="40">
        <v>710000000</v>
      </c>
      <c r="J110" s="40" t="s">
        <v>94</v>
      </c>
      <c r="K110" s="40" t="s">
        <v>264</v>
      </c>
      <c r="L110" s="40" t="s">
        <v>31</v>
      </c>
      <c r="M110" s="40">
        <v>351610000</v>
      </c>
      <c r="N110" s="40" t="s">
        <v>106</v>
      </c>
      <c r="O110" s="40" t="s">
        <v>44</v>
      </c>
      <c r="P110" s="40" t="s">
        <v>121</v>
      </c>
      <c r="Q110" s="40"/>
      <c r="R110" s="40"/>
      <c r="S110" s="40">
        <v>0</v>
      </c>
      <c r="T110" s="40">
        <v>0</v>
      </c>
      <c r="U110" s="40">
        <v>100</v>
      </c>
      <c r="V110" s="40" t="s">
        <v>89</v>
      </c>
      <c r="W110" s="40" t="s">
        <v>76</v>
      </c>
      <c r="X110" s="9">
        <v>24</v>
      </c>
      <c r="Y110" s="9">
        <v>293.18</v>
      </c>
      <c r="Z110" s="9">
        <f t="shared" si="22"/>
        <v>7036.32</v>
      </c>
      <c r="AA110" s="9">
        <f t="shared" si="23"/>
        <v>7880.678400000001</v>
      </c>
      <c r="AB110" s="9">
        <v>24</v>
      </c>
      <c r="AC110" s="9">
        <v>293.18</v>
      </c>
      <c r="AD110" s="9">
        <f t="shared" si="24"/>
        <v>7036.32</v>
      </c>
      <c r="AE110" s="9">
        <f t="shared" si="25"/>
        <v>7880.678400000001</v>
      </c>
      <c r="AF110" s="9">
        <v>24</v>
      </c>
      <c r="AG110" s="9">
        <v>293.18</v>
      </c>
      <c r="AH110" s="9">
        <f t="shared" si="26"/>
        <v>7036.32</v>
      </c>
      <c r="AI110" s="9">
        <f t="shared" si="27"/>
        <v>7880.678400000001</v>
      </c>
      <c r="AJ110" s="9">
        <v>24</v>
      </c>
      <c r="AK110" s="9">
        <v>293.18</v>
      </c>
      <c r="AL110" s="9">
        <f t="shared" si="28"/>
        <v>7036.32</v>
      </c>
      <c r="AM110" s="9">
        <f t="shared" si="29"/>
        <v>7880.678400000001</v>
      </c>
      <c r="AN110" s="9"/>
      <c r="AO110" s="9"/>
      <c r="AP110" s="9">
        <f t="shared" si="30"/>
        <v>0</v>
      </c>
      <c r="AQ110" s="9">
        <f t="shared" si="31"/>
        <v>0</v>
      </c>
      <c r="AR110" s="9"/>
      <c r="AS110" s="9"/>
      <c r="AT110" s="9">
        <f t="shared" si="32"/>
        <v>0</v>
      </c>
      <c r="AU110" s="9">
        <f t="shared" si="33"/>
        <v>0</v>
      </c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>
        <f t="shared" si="34"/>
        <v>96</v>
      </c>
      <c r="EK110" s="9">
        <f t="shared" si="35"/>
        <v>28145.28</v>
      </c>
      <c r="EL110" s="9">
        <f t="shared" si="36"/>
        <v>31522.713600000003</v>
      </c>
      <c r="EM110" s="10" t="s">
        <v>95</v>
      </c>
      <c r="EN110" s="40"/>
      <c r="EO110" s="40"/>
      <c r="EP110" s="40" t="s">
        <v>92</v>
      </c>
      <c r="EQ110" s="40" t="s">
        <v>125</v>
      </c>
      <c r="ER110" s="40" t="s">
        <v>126</v>
      </c>
      <c r="ES110" s="40"/>
      <c r="ET110" s="40"/>
      <c r="EU110" s="40"/>
      <c r="EV110" s="40"/>
      <c r="EW110" s="40"/>
      <c r="EX110" s="10"/>
      <c r="EY110" s="10" t="s">
        <v>261</v>
      </c>
      <c r="EZ110" s="10" t="s">
        <v>262</v>
      </c>
      <c r="FA110" s="46" t="s">
        <v>256</v>
      </c>
    </row>
    <row r="111" spans="1:157" ht="19.5" customHeight="1">
      <c r="A111" s="8" t="s">
        <v>355</v>
      </c>
      <c r="B111" s="40" t="s">
        <v>96</v>
      </c>
      <c r="C111" s="40" t="s">
        <v>97</v>
      </c>
      <c r="D111" s="40" t="s">
        <v>98</v>
      </c>
      <c r="E111" s="40" t="s">
        <v>65</v>
      </c>
      <c r="F111" s="40"/>
      <c r="G111" s="40" t="s">
        <v>68</v>
      </c>
      <c r="H111" s="40">
        <v>58</v>
      </c>
      <c r="I111" s="40">
        <v>710000000</v>
      </c>
      <c r="J111" s="40" t="s">
        <v>94</v>
      </c>
      <c r="K111" s="40" t="s">
        <v>264</v>
      </c>
      <c r="L111" s="40" t="s">
        <v>31</v>
      </c>
      <c r="M111" s="40">
        <v>354400000</v>
      </c>
      <c r="N111" s="40" t="s">
        <v>107</v>
      </c>
      <c r="O111" s="40" t="s">
        <v>44</v>
      </c>
      <c r="P111" s="40" t="s">
        <v>121</v>
      </c>
      <c r="Q111" s="40"/>
      <c r="R111" s="40"/>
      <c r="S111" s="40">
        <v>0</v>
      </c>
      <c r="T111" s="40">
        <v>0</v>
      </c>
      <c r="U111" s="40">
        <v>100</v>
      </c>
      <c r="V111" s="40" t="s">
        <v>89</v>
      </c>
      <c r="W111" s="40" t="s">
        <v>76</v>
      </c>
      <c r="X111" s="9">
        <v>82</v>
      </c>
      <c r="Y111" s="9">
        <v>293.18</v>
      </c>
      <c r="Z111" s="9">
        <f t="shared" si="22"/>
        <v>24040.760000000002</v>
      </c>
      <c r="AA111" s="9">
        <f t="shared" si="23"/>
        <v>26925.651200000004</v>
      </c>
      <c r="AB111" s="9">
        <v>82</v>
      </c>
      <c r="AC111" s="9">
        <v>293.18</v>
      </c>
      <c r="AD111" s="9">
        <f t="shared" si="24"/>
        <v>24040.760000000002</v>
      </c>
      <c r="AE111" s="9">
        <f t="shared" si="25"/>
        <v>26925.651200000004</v>
      </c>
      <c r="AF111" s="9">
        <v>82</v>
      </c>
      <c r="AG111" s="9">
        <v>293.18</v>
      </c>
      <c r="AH111" s="9">
        <f t="shared" si="26"/>
        <v>24040.760000000002</v>
      </c>
      <c r="AI111" s="9">
        <f t="shared" si="27"/>
        <v>26925.651200000004</v>
      </c>
      <c r="AJ111" s="9">
        <v>82</v>
      </c>
      <c r="AK111" s="9">
        <v>293.18</v>
      </c>
      <c r="AL111" s="9">
        <f t="shared" si="28"/>
        <v>24040.760000000002</v>
      </c>
      <c r="AM111" s="9">
        <f t="shared" si="29"/>
        <v>26925.651200000004</v>
      </c>
      <c r="AN111" s="9"/>
      <c r="AO111" s="9"/>
      <c r="AP111" s="9">
        <f t="shared" si="30"/>
        <v>0</v>
      </c>
      <c r="AQ111" s="9">
        <f t="shared" si="31"/>
        <v>0</v>
      </c>
      <c r="AR111" s="9"/>
      <c r="AS111" s="9"/>
      <c r="AT111" s="9">
        <f t="shared" si="32"/>
        <v>0</v>
      </c>
      <c r="AU111" s="9">
        <f t="shared" si="33"/>
        <v>0</v>
      </c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>
        <f t="shared" si="34"/>
        <v>328</v>
      </c>
      <c r="EK111" s="9">
        <f t="shared" si="35"/>
        <v>96163.04000000001</v>
      </c>
      <c r="EL111" s="9">
        <f t="shared" si="36"/>
        <v>107702.60480000002</v>
      </c>
      <c r="EM111" s="10" t="s">
        <v>95</v>
      </c>
      <c r="EN111" s="40"/>
      <c r="EO111" s="40"/>
      <c r="EP111" s="40" t="s">
        <v>92</v>
      </c>
      <c r="EQ111" s="40" t="s">
        <v>125</v>
      </c>
      <c r="ER111" s="40" t="s">
        <v>126</v>
      </c>
      <c r="ES111" s="40"/>
      <c r="ET111" s="40"/>
      <c r="EU111" s="40"/>
      <c r="EV111" s="40"/>
      <c r="EW111" s="40"/>
      <c r="EX111" s="10"/>
      <c r="EY111" s="10" t="s">
        <v>261</v>
      </c>
      <c r="EZ111" s="10" t="s">
        <v>262</v>
      </c>
      <c r="FA111" s="46" t="s">
        <v>256</v>
      </c>
    </row>
    <row r="112" spans="1:157" ht="19.5" customHeight="1">
      <c r="A112" s="8" t="s">
        <v>356</v>
      </c>
      <c r="B112" s="40" t="s">
        <v>96</v>
      </c>
      <c r="C112" s="40" t="s">
        <v>97</v>
      </c>
      <c r="D112" s="40" t="s">
        <v>98</v>
      </c>
      <c r="E112" s="40" t="s">
        <v>65</v>
      </c>
      <c r="F112" s="40"/>
      <c r="G112" s="40" t="s">
        <v>68</v>
      </c>
      <c r="H112" s="40">
        <v>58</v>
      </c>
      <c r="I112" s="40">
        <v>710000000</v>
      </c>
      <c r="J112" s="40" t="s">
        <v>94</v>
      </c>
      <c r="K112" s="40" t="s">
        <v>264</v>
      </c>
      <c r="L112" s="40" t="s">
        <v>31</v>
      </c>
      <c r="M112" s="40">
        <v>351010000</v>
      </c>
      <c r="N112" s="40" t="s">
        <v>105</v>
      </c>
      <c r="O112" s="40" t="s">
        <v>44</v>
      </c>
      <c r="P112" s="40" t="s">
        <v>121</v>
      </c>
      <c r="Q112" s="40"/>
      <c r="R112" s="40"/>
      <c r="S112" s="40">
        <v>0</v>
      </c>
      <c r="T112" s="40">
        <v>0</v>
      </c>
      <c r="U112" s="40">
        <v>100</v>
      </c>
      <c r="V112" s="40" t="s">
        <v>89</v>
      </c>
      <c r="W112" s="40" t="s">
        <v>76</v>
      </c>
      <c r="X112" s="9">
        <v>10</v>
      </c>
      <c r="Y112" s="9">
        <v>293.18</v>
      </c>
      <c r="Z112" s="9">
        <f t="shared" si="22"/>
        <v>2931.8</v>
      </c>
      <c r="AA112" s="9">
        <f t="shared" si="23"/>
        <v>3283.6160000000004</v>
      </c>
      <c r="AB112" s="9">
        <v>10</v>
      </c>
      <c r="AC112" s="9">
        <v>293.18</v>
      </c>
      <c r="AD112" s="9">
        <f t="shared" si="24"/>
        <v>2931.8</v>
      </c>
      <c r="AE112" s="9">
        <f t="shared" si="25"/>
        <v>3283.6160000000004</v>
      </c>
      <c r="AF112" s="9">
        <v>10</v>
      </c>
      <c r="AG112" s="9">
        <v>293.18</v>
      </c>
      <c r="AH112" s="9">
        <f t="shared" si="26"/>
        <v>2931.8</v>
      </c>
      <c r="AI112" s="9">
        <f t="shared" si="27"/>
        <v>3283.6160000000004</v>
      </c>
      <c r="AJ112" s="9">
        <v>10</v>
      </c>
      <c r="AK112" s="9">
        <v>293.18</v>
      </c>
      <c r="AL112" s="9">
        <f t="shared" si="28"/>
        <v>2931.8</v>
      </c>
      <c r="AM112" s="9">
        <f t="shared" si="29"/>
        <v>3283.6160000000004</v>
      </c>
      <c r="AN112" s="9"/>
      <c r="AO112" s="9"/>
      <c r="AP112" s="9">
        <f t="shared" si="30"/>
        <v>0</v>
      </c>
      <c r="AQ112" s="9">
        <f t="shared" si="31"/>
        <v>0</v>
      </c>
      <c r="AR112" s="9"/>
      <c r="AS112" s="9"/>
      <c r="AT112" s="9">
        <f t="shared" si="32"/>
        <v>0</v>
      </c>
      <c r="AU112" s="9">
        <f t="shared" si="33"/>
        <v>0</v>
      </c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>
        <f t="shared" si="34"/>
        <v>40</v>
      </c>
      <c r="EK112" s="9">
        <f t="shared" si="35"/>
        <v>11727.2</v>
      </c>
      <c r="EL112" s="9">
        <f t="shared" si="36"/>
        <v>13134.464000000002</v>
      </c>
      <c r="EM112" s="10" t="s">
        <v>95</v>
      </c>
      <c r="EN112" s="40"/>
      <c r="EO112" s="40"/>
      <c r="EP112" s="40" t="s">
        <v>92</v>
      </c>
      <c r="EQ112" s="40" t="s">
        <v>125</v>
      </c>
      <c r="ER112" s="40" t="s">
        <v>126</v>
      </c>
      <c r="ES112" s="40"/>
      <c r="ET112" s="40"/>
      <c r="EU112" s="40"/>
      <c r="EV112" s="40"/>
      <c r="EW112" s="40"/>
      <c r="EX112" s="10"/>
      <c r="EY112" s="10" t="s">
        <v>261</v>
      </c>
      <c r="EZ112" s="10" t="s">
        <v>262</v>
      </c>
      <c r="FA112" s="46" t="s">
        <v>256</v>
      </c>
    </row>
    <row r="113" spans="1:157" ht="19.5" customHeight="1">
      <c r="A113" s="8" t="s">
        <v>357</v>
      </c>
      <c r="B113" s="40" t="s">
        <v>96</v>
      </c>
      <c r="C113" s="40" t="s">
        <v>97</v>
      </c>
      <c r="D113" s="40" t="s">
        <v>98</v>
      </c>
      <c r="E113" s="40" t="s">
        <v>65</v>
      </c>
      <c r="F113" s="40"/>
      <c r="G113" s="40" t="s">
        <v>68</v>
      </c>
      <c r="H113" s="40">
        <v>58</v>
      </c>
      <c r="I113" s="40">
        <v>710000000</v>
      </c>
      <c r="J113" s="40" t="s">
        <v>94</v>
      </c>
      <c r="K113" s="40" t="s">
        <v>264</v>
      </c>
      <c r="L113" s="40" t="s">
        <v>31</v>
      </c>
      <c r="M113" s="40" t="s">
        <v>147</v>
      </c>
      <c r="N113" s="40" t="s">
        <v>116</v>
      </c>
      <c r="O113" s="40" t="s">
        <v>44</v>
      </c>
      <c r="P113" s="40" t="s">
        <v>121</v>
      </c>
      <c r="Q113" s="40"/>
      <c r="R113" s="40"/>
      <c r="S113" s="40">
        <v>0</v>
      </c>
      <c r="T113" s="40">
        <v>0</v>
      </c>
      <c r="U113" s="40">
        <v>100</v>
      </c>
      <c r="V113" s="40" t="s">
        <v>89</v>
      </c>
      <c r="W113" s="40" t="s">
        <v>76</v>
      </c>
      <c r="X113" s="9">
        <v>11</v>
      </c>
      <c r="Y113" s="9">
        <v>293.18</v>
      </c>
      <c r="Z113" s="9">
        <f t="shared" si="22"/>
        <v>3224.98</v>
      </c>
      <c r="AA113" s="9">
        <f t="shared" si="23"/>
        <v>3611.9776</v>
      </c>
      <c r="AB113" s="9">
        <v>11</v>
      </c>
      <c r="AC113" s="9">
        <v>293.18</v>
      </c>
      <c r="AD113" s="9">
        <f t="shared" si="24"/>
        <v>3224.98</v>
      </c>
      <c r="AE113" s="9">
        <f t="shared" si="25"/>
        <v>3611.9776</v>
      </c>
      <c r="AF113" s="9">
        <v>11</v>
      </c>
      <c r="AG113" s="9">
        <v>293.18</v>
      </c>
      <c r="AH113" s="9">
        <f t="shared" si="26"/>
        <v>3224.98</v>
      </c>
      <c r="AI113" s="9">
        <f t="shared" si="27"/>
        <v>3611.9776</v>
      </c>
      <c r="AJ113" s="9">
        <v>11</v>
      </c>
      <c r="AK113" s="9">
        <v>293.18</v>
      </c>
      <c r="AL113" s="9">
        <f t="shared" si="28"/>
        <v>3224.98</v>
      </c>
      <c r="AM113" s="9">
        <f t="shared" si="29"/>
        <v>3611.9776</v>
      </c>
      <c r="AN113" s="9"/>
      <c r="AO113" s="9"/>
      <c r="AP113" s="9">
        <f t="shared" si="30"/>
        <v>0</v>
      </c>
      <c r="AQ113" s="9">
        <f t="shared" si="31"/>
        <v>0</v>
      </c>
      <c r="AR113" s="9"/>
      <c r="AS113" s="9"/>
      <c r="AT113" s="9">
        <f t="shared" si="32"/>
        <v>0</v>
      </c>
      <c r="AU113" s="9">
        <f t="shared" si="33"/>
        <v>0</v>
      </c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>
        <f t="shared" si="34"/>
        <v>44</v>
      </c>
      <c r="EK113" s="9">
        <f t="shared" si="35"/>
        <v>12899.92</v>
      </c>
      <c r="EL113" s="9">
        <f t="shared" si="36"/>
        <v>14447.9104</v>
      </c>
      <c r="EM113" s="10" t="s">
        <v>95</v>
      </c>
      <c r="EN113" s="40"/>
      <c r="EO113" s="40"/>
      <c r="EP113" s="40" t="s">
        <v>92</v>
      </c>
      <c r="EQ113" s="40" t="s">
        <v>125</v>
      </c>
      <c r="ER113" s="40" t="s">
        <v>126</v>
      </c>
      <c r="ES113" s="40"/>
      <c r="ET113" s="40"/>
      <c r="EU113" s="40"/>
      <c r="EV113" s="40"/>
      <c r="EW113" s="40"/>
      <c r="EX113" s="10"/>
      <c r="EY113" s="10" t="s">
        <v>261</v>
      </c>
      <c r="EZ113" s="10" t="s">
        <v>262</v>
      </c>
      <c r="FA113" s="46" t="s">
        <v>256</v>
      </c>
    </row>
    <row r="114" spans="1:157" ht="19.5" customHeight="1">
      <c r="A114" s="8" t="s">
        <v>358</v>
      </c>
      <c r="B114" s="40" t="s">
        <v>96</v>
      </c>
      <c r="C114" s="40" t="s">
        <v>97</v>
      </c>
      <c r="D114" s="40" t="s">
        <v>98</v>
      </c>
      <c r="E114" s="40" t="s">
        <v>65</v>
      </c>
      <c r="F114" s="40"/>
      <c r="G114" s="40" t="s">
        <v>68</v>
      </c>
      <c r="H114" s="40">
        <v>58</v>
      </c>
      <c r="I114" s="40">
        <v>710000000</v>
      </c>
      <c r="J114" s="40" t="s">
        <v>94</v>
      </c>
      <c r="K114" s="40" t="s">
        <v>264</v>
      </c>
      <c r="L114" s="40" t="s">
        <v>31</v>
      </c>
      <c r="M114" s="40">
        <v>111010000</v>
      </c>
      <c r="N114" s="40" t="s">
        <v>104</v>
      </c>
      <c r="O114" s="40" t="s">
        <v>44</v>
      </c>
      <c r="P114" s="40" t="s">
        <v>121</v>
      </c>
      <c r="Q114" s="40"/>
      <c r="R114" s="40"/>
      <c r="S114" s="40">
        <v>0</v>
      </c>
      <c r="T114" s="40">
        <v>0</v>
      </c>
      <c r="U114" s="40">
        <v>100</v>
      </c>
      <c r="V114" s="40" t="s">
        <v>89</v>
      </c>
      <c r="W114" s="40" t="s">
        <v>76</v>
      </c>
      <c r="X114" s="9">
        <v>23</v>
      </c>
      <c r="Y114" s="9">
        <v>293.18</v>
      </c>
      <c r="Z114" s="9">
        <f t="shared" si="22"/>
        <v>6743.14</v>
      </c>
      <c r="AA114" s="9">
        <f t="shared" si="23"/>
        <v>7552.316800000001</v>
      </c>
      <c r="AB114" s="9">
        <v>23</v>
      </c>
      <c r="AC114" s="9">
        <v>293.18</v>
      </c>
      <c r="AD114" s="9">
        <f t="shared" si="24"/>
        <v>6743.14</v>
      </c>
      <c r="AE114" s="9">
        <f t="shared" si="25"/>
        <v>7552.316800000001</v>
      </c>
      <c r="AF114" s="9">
        <v>23</v>
      </c>
      <c r="AG114" s="9">
        <v>293.18</v>
      </c>
      <c r="AH114" s="9">
        <f t="shared" si="26"/>
        <v>6743.14</v>
      </c>
      <c r="AI114" s="9">
        <f t="shared" si="27"/>
        <v>7552.316800000001</v>
      </c>
      <c r="AJ114" s="9">
        <v>23</v>
      </c>
      <c r="AK114" s="9">
        <v>293.18</v>
      </c>
      <c r="AL114" s="9">
        <f t="shared" si="28"/>
        <v>6743.14</v>
      </c>
      <c r="AM114" s="9">
        <f t="shared" si="29"/>
        <v>7552.316800000001</v>
      </c>
      <c r="AN114" s="9"/>
      <c r="AO114" s="9"/>
      <c r="AP114" s="9">
        <f t="shared" si="30"/>
        <v>0</v>
      </c>
      <c r="AQ114" s="9">
        <f t="shared" si="31"/>
        <v>0</v>
      </c>
      <c r="AR114" s="9"/>
      <c r="AS114" s="9"/>
      <c r="AT114" s="9">
        <f t="shared" si="32"/>
        <v>0</v>
      </c>
      <c r="AU114" s="9">
        <f t="shared" si="33"/>
        <v>0</v>
      </c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>
        <f t="shared" si="34"/>
        <v>92</v>
      </c>
      <c r="EK114" s="9">
        <v>0</v>
      </c>
      <c r="EL114" s="9">
        <v>0</v>
      </c>
      <c r="EM114" s="10" t="s">
        <v>95</v>
      </c>
      <c r="EN114" s="40"/>
      <c r="EO114" s="40"/>
      <c r="EP114" s="40" t="s">
        <v>92</v>
      </c>
      <c r="EQ114" s="40" t="s">
        <v>125</v>
      </c>
      <c r="ER114" s="40" t="s">
        <v>126</v>
      </c>
      <c r="ES114" s="40"/>
      <c r="ET114" s="40"/>
      <c r="EU114" s="40"/>
      <c r="EV114" s="40"/>
      <c r="EW114" s="40"/>
      <c r="EX114" s="10"/>
      <c r="EY114" s="10" t="s">
        <v>261</v>
      </c>
      <c r="EZ114" s="10" t="s">
        <v>262</v>
      </c>
      <c r="FA114" s="46" t="s">
        <v>256</v>
      </c>
    </row>
    <row r="115" spans="1:157" ht="19.5" customHeight="1">
      <c r="A115" s="8" t="s">
        <v>747</v>
      </c>
      <c r="B115" s="40" t="s">
        <v>96</v>
      </c>
      <c r="C115" s="40" t="s">
        <v>97</v>
      </c>
      <c r="D115" s="40" t="s">
        <v>98</v>
      </c>
      <c r="E115" s="40" t="s">
        <v>65</v>
      </c>
      <c r="F115" s="40"/>
      <c r="G115" s="40" t="s">
        <v>68</v>
      </c>
      <c r="H115" s="40">
        <v>58</v>
      </c>
      <c r="I115" s="40">
        <v>710000000</v>
      </c>
      <c r="J115" s="40" t="s">
        <v>94</v>
      </c>
      <c r="K115" s="40" t="s">
        <v>264</v>
      </c>
      <c r="L115" s="40" t="s">
        <v>31</v>
      </c>
      <c r="M115" s="40">
        <v>111010000</v>
      </c>
      <c r="N115" s="40" t="s">
        <v>104</v>
      </c>
      <c r="O115" s="40" t="s">
        <v>44</v>
      </c>
      <c r="P115" s="40" t="s">
        <v>121</v>
      </c>
      <c r="Q115" s="40"/>
      <c r="R115" s="40"/>
      <c r="S115" s="40">
        <v>0</v>
      </c>
      <c r="T115" s="40">
        <v>0</v>
      </c>
      <c r="U115" s="40">
        <v>100</v>
      </c>
      <c r="V115" s="40" t="s">
        <v>89</v>
      </c>
      <c r="W115" s="40" t="s">
        <v>76</v>
      </c>
      <c r="X115" s="9">
        <v>23</v>
      </c>
      <c r="Y115" s="9">
        <v>293.18</v>
      </c>
      <c r="Z115" s="9">
        <f>X115*Y115</f>
        <v>6743.14</v>
      </c>
      <c r="AA115" s="9">
        <f>IF(W115="С НДС",Z115*1.12,Z115)</f>
        <v>7552.316800000001</v>
      </c>
      <c r="AB115" s="9">
        <v>23</v>
      </c>
      <c r="AC115" s="9">
        <v>293.18</v>
      </c>
      <c r="AD115" s="9">
        <f>AB115*AC115</f>
        <v>6743.14</v>
      </c>
      <c r="AE115" s="9">
        <f>IF(W115="С НДС",AD115*1.12,AD115)</f>
        <v>7552.316800000001</v>
      </c>
      <c r="AF115" s="9">
        <v>25</v>
      </c>
      <c r="AG115" s="9">
        <v>293.18</v>
      </c>
      <c r="AH115" s="9">
        <f>AF115*AG115</f>
        <v>7329.5</v>
      </c>
      <c r="AI115" s="9">
        <f>IF(W115="С НДС",AH115*1.12,AH115)</f>
        <v>8209.04</v>
      </c>
      <c r="AJ115" s="9">
        <v>23</v>
      </c>
      <c r="AK115" s="9">
        <v>293.18</v>
      </c>
      <c r="AL115" s="9">
        <f>AJ115*AK115</f>
        <v>6743.14</v>
      </c>
      <c r="AM115" s="9">
        <f>IF(W115="С НДС",AL115*1.12,AL115)</f>
        <v>7552.316800000001</v>
      </c>
      <c r="AN115" s="9"/>
      <c r="AO115" s="9"/>
      <c r="AP115" s="9">
        <f>AN115*AO115</f>
        <v>0</v>
      </c>
      <c r="AQ115" s="9">
        <f>IF(W115="С НДС",AP115*1.12,AP115)</f>
        <v>0</v>
      </c>
      <c r="AR115" s="9"/>
      <c r="AS115" s="9"/>
      <c r="AT115" s="9">
        <f>AR115*AS115</f>
        <v>0</v>
      </c>
      <c r="AU115" s="9">
        <f>IF(W115="С НДС",AT115*1.12,AT115)</f>
        <v>0</v>
      </c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>
        <f>SUM(X115,AB115,AF115,AJ115,AN115)</f>
        <v>94</v>
      </c>
      <c r="EK115" s="9">
        <f>SUM(AT115,AP115,AL115,AD115,Z115,AH115)</f>
        <v>27558.920000000002</v>
      </c>
      <c r="EL115" s="9">
        <f>IF(W115="С НДС",EK115*1.12,EK115)</f>
        <v>30865.990400000006</v>
      </c>
      <c r="EM115" s="10" t="s">
        <v>95</v>
      </c>
      <c r="EN115" s="40"/>
      <c r="EO115" s="40"/>
      <c r="EP115" s="40" t="s">
        <v>92</v>
      </c>
      <c r="EQ115" s="40" t="s">
        <v>125</v>
      </c>
      <c r="ER115" s="40" t="s">
        <v>126</v>
      </c>
      <c r="ES115" s="40"/>
      <c r="ET115" s="40"/>
      <c r="EU115" s="40"/>
      <c r="EV115" s="40"/>
      <c r="EW115" s="40"/>
      <c r="EX115" s="10"/>
      <c r="EY115" s="10" t="s">
        <v>261</v>
      </c>
      <c r="EZ115" s="10" t="s">
        <v>262</v>
      </c>
      <c r="FA115" s="46" t="s">
        <v>256</v>
      </c>
    </row>
    <row r="116" spans="1:157" ht="19.5" customHeight="1">
      <c r="A116" s="8" t="s">
        <v>359</v>
      </c>
      <c r="B116" s="40" t="s">
        <v>96</v>
      </c>
      <c r="C116" s="40" t="s">
        <v>97</v>
      </c>
      <c r="D116" s="40" t="s">
        <v>98</v>
      </c>
      <c r="E116" s="40" t="s">
        <v>65</v>
      </c>
      <c r="F116" s="40"/>
      <c r="G116" s="40" t="s">
        <v>68</v>
      </c>
      <c r="H116" s="40">
        <v>58</v>
      </c>
      <c r="I116" s="40">
        <v>710000000</v>
      </c>
      <c r="J116" s="40" t="s">
        <v>94</v>
      </c>
      <c r="K116" s="40" t="s">
        <v>264</v>
      </c>
      <c r="L116" s="40" t="s">
        <v>31</v>
      </c>
      <c r="M116" s="40" t="s">
        <v>145</v>
      </c>
      <c r="N116" s="40" t="s">
        <v>103</v>
      </c>
      <c r="O116" s="40" t="s">
        <v>44</v>
      </c>
      <c r="P116" s="40" t="s">
        <v>121</v>
      </c>
      <c r="Q116" s="40"/>
      <c r="R116" s="40"/>
      <c r="S116" s="40">
        <v>0</v>
      </c>
      <c r="T116" s="40">
        <v>0</v>
      </c>
      <c r="U116" s="40">
        <v>100</v>
      </c>
      <c r="V116" s="40" t="s">
        <v>89</v>
      </c>
      <c r="W116" s="40" t="s">
        <v>76</v>
      </c>
      <c r="X116" s="9">
        <v>11</v>
      </c>
      <c r="Y116" s="9">
        <v>293.18</v>
      </c>
      <c r="Z116" s="9">
        <f t="shared" si="22"/>
        <v>3224.98</v>
      </c>
      <c r="AA116" s="9">
        <f t="shared" si="23"/>
        <v>3611.9776</v>
      </c>
      <c r="AB116" s="9">
        <v>11</v>
      </c>
      <c r="AC116" s="9">
        <v>293.18</v>
      </c>
      <c r="AD116" s="9">
        <f t="shared" si="24"/>
        <v>3224.98</v>
      </c>
      <c r="AE116" s="9">
        <f t="shared" si="25"/>
        <v>3611.9776</v>
      </c>
      <c r="AF116" s="9">
        <v>11</v>
      </c>
      <c r="AG116" s="9">
        <v>293.18</v>
      </c>
      <c r="AH116" s="9">
        <f t="shared" si="26"/>
        <v>3224.98</v>
      </c>
      <c r="AI116" s="9">
        <f t="shared" si="27"/>
        <v>3611.9776</v>
      </c>
      <c r="AJ116" s="9">
        <v>11</v>
      </c>
      <c r="AK116" s="9">
        <v>293.18</v>
      </c>
      <c r="AL116" s="9">
        <f t="shared" si="28"/>
        <v>3224.98</v>
      </c>
      <c r="AM116" s="9">
        <f t="shared" si="29"/>
        <v>3611.9776</v>
      </c>
      <c r="AN116" s="9"/>
      <c r="AO116" s="9"/>
      <c r="AP116" s="9">
        <f t="shared" si="30"/>
        <v>0</v>
      </c>
      <c r="AQ116" s="9">
        <f t="shared" si="31"/>
        <v>0</v>
      </c>
      <c r="AR116" s="9"/>
      <c r="AS116" s="9"/>
      <c r="AT116" s="9">
        <f t="shared" si="32"/>
        <v>0</v>
      </c>
      <c r="AU116" s="9">
        <f t="shared" si="33"/>
        <v>0</v>
      </c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>
        <f t="shared" si="34"/>
        <v>44</v>
      </c>
      <c r="EK116" s="9">
        <f t="shared" si="35"/>
        <v>12899.92</v>
      </c>
      <c r="EL116" s="9">
        <f t="shared" si="36"/>
        <v>14447.9104</v>
      </c>
      <c r="EM116" s="10" t="s">
        <v>95</v>
      </c>
      <c r="EN116" s="40"/>
      <c r="EO116" s="40"/>
      <c r="EP116" s="40" t="s">
        <v>92</v>
      </c>
      <c r="EQ116" s="40" t="s">
        <v>125</v>
      </c>
      <c r="ER116" s="40" t="s">
        <v>126</v>
      </c>
      <c r="ES116" s="40"/>
      <c r="ET116" s="40"/>
      <c r="EU116" s="40"/>
      <c r="EV116" s="40"/>
      <c r="EW116" s="40"/>
      <c r="EX116" s="10"/>
      <c r="EY116" s="10" t="s">
        <v>261</v>
      </c>
      <c r="EZ116" s="10" t="s">
        <v>262</v>
      </c>
      <c r="FA116" s="46" t="s">
        <v>256</v>
      </c>
    </row>
    <row r="117" spans="1:157" ht="19.5" customHeight="1">
      <c r="A117" s="8" t="s">
        <v>360</v>
      </c>
      <c r="B117" s="40" t="s">
        <v>96</v>
      </c>
      <c r="C117" s="40" t="s">
        <v>97</v>
      </c>
      <c r="D117" s="40" t="s">
        <v>98</v>
      </c>
      <c r="E117" s="40" t="s">
        <v>65</v>
      </c>
      <c r="F117" s="40"/>
      <c r="G117" s="40" t="s">
        <v>68</v>
      </c>
      <c r="H117" s="40">
        <v>58</v>
      </c>
      <c r="I117" s="40">
        <v>710000000</v>
      </c>
      <c r="J117" s="40" t="s">
        <v>94</v>
      </c>
      <c r="K117" s="40" t="s">
        <v>264</v>
      </c>
      <c r="L117" s="40" t="s">
        <v>31</v>
      </c>
      <c r="M117" s="40">
        <v>511610000</v>
      </c>
      <c r="N117" s="40" t="s">
        <v>113</v>
      </c>
      <c r="O117" s="40" t="s">
        <v>44</v>
      </c>
      <c r="P117" s="40" t="s">
        <v>121</v>
      </c>
      <c r="Q117" s="40"/>
      <c r="R117" s="40"/>
      <c r="S117" s="40">
        <v>0</v>
      </c>
      <c r="T117" s="40">
        <v>0</v>
      </c>
      <c r="U117" s="40">
        <v>100</v>
      </c>
      <c r="V117" s="40" t="s">
        <v>89</v>
      </c>
      <c r="W117" s="40" t="s">
        <v>76</v>
      </c>
      <c r="X117" s="9">
        <v>1800</v>
      </c>
      <c r="Y117" s="9">
        <v>1195.66</v>
      </c>
      <c r="Z117" s="9">
        <f t="shared" si="22"/>
        <v>2152188</v>
      </c>
      <c r="AA117" s="9">
        <f t="shared" si="23"/>
        <v>2410450.56</v>
      </c>
      <c r="AB117" s="9">
        <v>1800</v>
      </c>
      <c r="AC117" s="9">
        <v>1195.66</v>
      </c>
      <c r="AD117" s="9">
        <f t="shared" si="24"/>
        <v>2152188</v>
      </c>
      <c r="AE117" s="9">
        <f t="shared" si="25"/>
        <v>2410450.56</v>
      </c>
      <c r="AF117" s="9">
        <v>1800</v>
      </c>
      <c r="AG117" s="9">
        <v>1195.66</v>
      </c>
      <c r="AH117" s="9">
        <f t="shared" si="26"/>
        <v>2152188</v>
      </c>
      <c r="AI117" s="9">
        <f t="shared" si="27"/>
        <v>2410450.56</v>
      </c>
      <c r="AJ117" s="9">
        <v>1800</v>
      </c>
      <c r="AK117" s="9">
        <v>1195.66</v>
      </c>
      <c r="AL117" s="9">
        <f t="shared" si="28"/>
        <v>2152188</v>
      </c>
      <c r="AM117" s="9">
        <f t="shared" si="29"/>
        <v>2410450.56</v>
      </c>
      <c r="AN117" s="9"/>
      <c r="AO117" s="9"/>
      <c r="AP117" s="9">
        <f t="shared" si="30"/>
        <v>0</v>
      </c>
      <c r="AQ117" s="9">
        <f t="shared" si="31"/>
        <v>0</v>
      </c>
      <c r="AR117" s="9"/>
      <c r="AS117" s="9"/>
      <c r="AT117" s="9">
        <f t="shared" si="32"/>
        <v>0</v>
      </c>
      <c r="AU117" s="9">
        <f t="shared" si="33"/>
        <v>0</v>
      </c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>
        <f t="shared" si="34"/>
        <v>7200</v>
      </c>
      <c r="EK117" s="9">
        <v>0</v>
      </c>
      <c r="EL117" s="9">
        <v>0</v>
      </c>
      <c r="EM117" s="10" t="s">
        <v>95</v>
      </c>
      <c r="EN117" s="40"/>
      <c r="EO117" s="40"/>
      <c r="EP117" s="40" t="s">
        <v>92</v>
      </c>
      <c r="EQ117" s="40" t="s">
        <v>123</v>
      </c>
      <c r="ER117" s="40" t="s">
        <v>124</v>
      </c>
      <c r="ES117" s="40"/>
      <c r="ET117" s="40"/>
      <c r="EU117" s="40"/>
      <c r="EV117" s="40"/>
      <c r="EW117" s="40"/>
      <c r="EX117" s="10"/>
      <c r="EY117" s="10" t="s">
        <v>261</v>
      </c>
      <c r="EZ117" s="10" t="s">
        <v>262</v>
      </c>
      <c r="FA117" s="46" t="s">
        <v>256</v>
      </c>
    </row>
    <row r="118" spans="1:157" ht="19.5" customHeight="1">
      <c r="A118" s="8" t="s">
        <v>748</v>
      </c>
      <c r="B118" s="40" t="s">
        <v>96</v>
      </c>
      <c r="C118" s="40" t="s">
        <v>97</v>
      </c>
      <c r="D118" s="40" t="s">
        <v>98</v>
      </c>
      <c r="E118" s="40" t="s">
        <v>65</v>
      </c>
      <c r="F118" s="40"/>
      <c r="G118" s="40" t="s">
        <v>68</v>
      </c>
      <c r="H118" s="40">
        <v>58</v>
      </c>
      <c r="I118" s="40">
        <v>710000000</v>
      </c>
      <c r="J118" s="40" t="s">
        <v>94</v>
      </c>
      <c r="K118" s="40" t="s">
        <v>264</v>
      </c>
      <c r="L118" s="40" t="s">
        <v>31</v>
      </c>
      <c r="M118" s="40">
        <v>511610000</v>
      </c>
      <c r="N118" s="40" t="s">
        <v>113</v>
      </c>
      <c r="O118" s="40" t="s">
        <v>44</v>
      </c>
      <c r="P118" s="40" t="s">
        <v>121</v>
      </c>
      <c r="Q118" s="40"/>
      <c r="R118" s="40"/>
      <c r="S118" s="40">
        <v>0</v>
      </c>
      <c r="T118" s="40">
        <v>0</v>
      </c>
      <c r="U118" s="40">
        <v>100</v>
      </c>
      <c r="V118" s="40" t="s">
        <v>89</v>
      </c>
      <c r="W118" s="40" t="s">
        <v>76</v>
      </c>
      <c r="X118" s="9">
        <v>1800</v>
      </c>
      <c r="Y118" s="9">
        <v>1195.66</v>
      </c>
      <c r="Z118" s="9">
        <f>X118*Y118</f>
        <v>2152188</v>
      </c>
      <c r="AA118" s="9">
        <f>IF(W118="С НДС",Z118*1.12,Z118)</f>
        <v>2410450.56</v>
      </c>
      <c r="AB118" s="9">
        <v>1800</v>
      </c>
      <c r="AC118" s="9">
        <v>1195.66</v>
      </c>
      <c r="AD118" s="9">
        <f>AB118*AC118</f>
        <v>2152188</v>
      </c>
      <c r="AE118" s="9">
        <f>IF(W118="С НДС",AD118*1.12,AD118)</f>
        <v>2410450.56</v>
      </c>
      <c r="AF118" s="9">
        <v>3400</v>
      </c>
      <c r="AG118" s="9">
        <v>1195.66</v>
      </c>
      <c r="AH118" s="9">
        <f>AF118*AG118</f>
        <v>4065244.0000000005</v>
      </c>
      <c r="AI118" s="9">
        <f>IF(W118="С НДС",AH118*1.12,AH118)</f>
        <v>4553073.280000001</v>
      </c>
      <c r="AJ118" s="9">
        <v>1800</v>
      </c>
      <c r="AK118" s="9">
        <v>1195.66</v>
      </c>
      <c r="AL118" s="9">
        <f>AJ118*AK118</f>
        <v>2152188</v>
      </c>
      <c r="AM118" s="9">
        <f>IF(W118="С НДС",AL118*1.12,AL118)</f>
        <v>2410450.56</v>
      </c>
      <c r="AN118" s="9"/>
      <c r="AO118" s="9"/>
      <c r="AP118" s="9">
        <f>AN118*AO118</f>
        <v>0</v>
      </c>
      <c r="AQ118" s="9">
        <f>IF(W118="С НДС",AP118*1.12,AP118)</f>
        <v>0</v>
      </c>
      <c r="AR118" s="9"/>
      <c r="AS118" s="9"/>
      <c r="AT118" s="9">
        <f>AR118*AS118</f>
        <v>0</v>
      </c>
      <c r="AU118" s="9">
        <f>IF(W118="С НДС",AT118*1.12,AT118)</f>
        <v>0</v>
      </c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>
        <f>SUM(X118,AB118,AF118,AJ118,AN118)</f>
        <v>8800</v>
      </c>
      <c r="EK118" s="9">
        <f>SUM(AT118,AP118,AL118,AD118,Z118,AH118)</f>
        <v>10521808</v>
      </c>
      <c r="EL118" s="9">
        <f>IF(W118="С НДС",EK118*1.12,EK118)</f>
        <v>11784424.96</v>
      </c>
      <c r="EM118" s="10" t="s">
        <v>95</v>
      </c>
      <c r="EN118" s="40"/>
      <c r="EO118" s="40"/>
      <c r="EP118" s="40" t="s">
        <v>92</v>
      </c>
      <c r="EQ118" s="40" t="s">
        <v>123</v>
      </c>
      <c r="ER118" s="40" t="s">
        <v>124</v>
      </c>
      <c r="ES118" s="40"/>
      <c r="ET118" s="40"/>
      <c r="EU118" s="40"/>
      <c r="EV118" s="40"/>
      <c r="EW118" s="40"/>
      <c r="EX118" s="10"/>
      <c r="EY118" s="10" t="s">
        <v>261</v>
      </c>
      <c r="EZ118" s="10" t="s">
        <v>262</v>
      </c>
      <c r="FA118" s="46" t="s">
        <v>256</v>
      </c>
    </row>
    <row r="119" spans="1:157" ht="19.5" customHeight="1">
      <c r="A119" s="8" t="s">
        <v>361</v>
      </c>
      <c r="B119" s="40" t="s">
        <v>96</v>
      </c>
      <c r="C119" s="40" t="s">
        <v>97</v>
      </c>
      <c r="D119" s="40" t="s">
        <v>98</v>
      </c>
      <c r="E119" s="40" t="s">
        <v>65</v>
      </c>
      <c r="F119" s="40"/>
      <c r="G119" s="40" t="s">
        <v>68</v>
      </c>
      <c r="H119" s="40">
        <v>58</v>
      </c>
      <c r="I119" s="40">
        <v>710000000</v>
      </c>
      <c r="J119" s="40" t="s">
        <v>94</v>
      </c>
      <c r="K119" s="40" t="s">
        <v>264</v>
      </c>
      <c r="L119" s="40" t="s">
        <v>31</v>
      </c>
      <c r="M119" s="40">
        <v>316621100</v>
      </c>
      <c r="N119" s="40" t="s">
        <v>112</v>
      </c>
      <c r="O119" s="40" t="s">
        <v>44</v>
      </c>
      <c r="P119" s="40" t="s">
        <v>121</v>
      </c>
      <c r="Q119" s="40"/>
      <c r="R119" s="40"/>
      <c r="S119" s="40">
        <v>0</v>
      </c>
      <c r="T119" s="40">
        <v>0</v>
      </c>
      <c r="U119" s="40">
        <v>100</v>
      </c>
      <c r="V119" s="40" t="s">
        <v>89</v>
      </c>
      <c r="W119" s="40" t="s">
        <v>76</v>
      </c>
      <c r="X119" s="9">
        <v>2200</v>
      </c>
      <c r="Y119" s="9">
        <v>1195.66</v>
      </c>
      <c r="Z119" s="9">
        <f t="shared" si="22"/>
        <v>2630452</v>
      </c>
      <c r="AA119" s="9">
        <f t="shared" si="23"/>
        <v>2946106.24</v>
      </c>
      <c r="AB119" s="9">
        <v>2200</v>
      </c>
      <c r="AC119" s="9">
        <v>1195.66</v>
      </c>
      <c r="AD119" s="9">
        <f t="shared" si="24"/>
        <v>2630452</v>
      </c>
      <c r="AE119" s="9">
        <f t="shared" si="25"/>
        <v>2946106.24</v>
      </c>
      <c r="AF119" s="9">
        <v>2200</v>
      </c>
      <c r="AG119" s="9">
        <v>1195.66</v>
      </c>
      <c r="AH119" s="9">
        <f t="shared" si="26"/>
        <v>2630452</v>
      </c>
      <c r="AI119" s="9">
        <f aca="true" t="shared" si="37" ref="AI119:AI158">IF(W119="С НДС",AH119*1.12,AH119)</f>
        <v>2946106.24</v>
      </c>
      <c r="AJ119" s="9">
        <v>2200</v>
      </c>
      <c r="AK119" s="9">
        <v>1195.66</v>
      </c>
      <c r="AL119" s="9">
        <f t="shared" si="28"/>
        <v>2630452</v>
      </c>
      <c r="AM119" s="9">
        <f aca="true" t="shared" si="38" ref="AM119:AM158">IF(W119="С НДС",AL119*1.12,AL119)</f>
        <v>2946106.24</v>
      </c>
      <c r="AN119" s="9"/>
      <c r="AO119" s="9"/>
      <c r="AP119" s="9">
        <f t="shared" si="30"/>
        <v>0</v>
      </c>
      <c r="AQ119" s="9">
        <f aca="true" t="shared" si="39" ref="AQ119:AQ158">IF(W119="С НДС",AP119*1.12,AP119)</f>
        <v>0</v>
      </c>
      <c r="AR119" s="9"/>
      <c r="AS119" s="9"/>
      <c r="AT119" s="9">
        <f t="shared" si="32"/>
        <v>0</v>
      </c>
      <c r="AU119" s="9">
        <f aca="true" t="shared" si="40" ref="AU119:AU158">IF(W119="С НДС",AT119*1.12,AT119)</f>
        <v>0</v>
      </c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>
        <f aca="true" t="shared" si="41" ref="EJ119:EJ158">SUM(X119,AB119,AF119,AJ119,AN119)</f>
        <v>8800</v>
      </c>
      <c r="EK119" s="9">
        <v>0</v>
      </c>
      <c r="EL119" s="9">
        <v>0</v>
      </c>
      <c r="EM119" s="10" t="s">
        <v>95</v>
      </c>
      <c r="EN119" s="40"/>
      <c r="EO119" s="40"/>
      <c r="EP119" s="40" t="s">
        <v>92</v>
      </c>
      <c r="EQ119" s="40" t="s">
        <v>123</v>
      </c>
      <c r="ER119" s="40" t="s">
        <v>124</v>
      </c>
      <c r="ES119" s="40"/>
      <c r="ET119" s="40"/>
      <c r="EU119" s="40"/>
      <c r="EV119" s="40"/>
      <c r="EW119" s="40"/>
      <c r="EX119" s="10"/>
      <c r="EY119" s="10" t="s">
        <v>261</v>
      </c>
      <c r="EZ119" s="10" t="s">
        <v>262</v>
      </c>
      <c r="FA119" s="46" t="s">
        <v>256</v>
      </c>
    </row>
    <row r="120" spans="1:157" ht="19.5" customHeight="1">
      <c r="A120" s="8" t="s">
        <v>749</v>
      </c>
      <c r="B120" s="40" t="s">
        <v>96</v>
      </c>
      <c r="C120" s="40" t="s">
        <v>97</v>
      </c>
      <c r="D120" s="40" t="s">
        <v>98</v>
      </c>
      <c r="E120" s="40" t="s">
        <v>65</v>
      </c>
      <c r="F120" s="40"/>
      <c r="G120" s="40" t="s">
        <v>68</v>
      </c>
      <c r="H120" s="40">
        <v>58</v>
      </c>
      <c r="I120" s="40">
        <v>710000000</v>
      </c>
      <c r="J120" s="40" t="s">
        <v>94</v>
      </c>
      <c r="K120" s="40" t="s">
        <v>264</v>
      </c>
      <c r="L120" s="40" t="s">
        <v>31</v>
      </c>
      <c r="M120" s="40">
        <v>316621100</v>
      </c>
      <c r="N120" s="40" t="s">
        <v>112</v>
      </c>
      <c r="O120" s="40" t="s">
        <v>44</v>
      </c>
      <c r="P120" s="40" t="s">
        <v>121</v>
      </c>
      <c r="Q120" s="40"/>
      <c r="R120" s="40"/>
      <c r="S120" s="40">
        <v>0</v>
      </c>
      <c r="T120" s="40">
        <v>0</v>
      </c>
      <c r="U120" s="40">
        <v>100</v>
      </c>
      <c r="V120" s="40" t="s">
        <v>89</v>
      </c>
      <c r="W120" s="40" t="s">
        <v>76</v>
      </c>
      <c r="X120" s="9">
        <v>2200</v>
      </c>
      <c r="Y120" s="9">
        <v>1195.66</v>
      </c>
      <c r="Z120" s="9">
        <f>X120*Y120</f>
        <v>2630452</v>
      </c>
      <c r="AA120" s="9">
        <f>IF(W120="С НДС",Z120*1.12,Z120)</f>
        <v>2946106.24</v>
      </c>
      <c r="AB120" s="9">
        <v>2200</v>
      </c>
      <c r="AC120" s="9">
        <v>1195.66</v>
      </c>
      <c r="AD120" s="9">
        <f>AB120*AC120</f>
        <v>2630452</v>
      </c>
      <c r="AE120" s="9">
        <f>IF(W120="С НДС",AD120*1.12,AD120)</f>
        <v>2946106.24</v>
      </c>
      <c r="AF120" s="9">
        <v>2800</v>
      </c>
      <c r="AG120" s="9">
        <v>1195.66</v>
      </c>
      <c r="AH120" s="9">
        <f>AF120*AG120</f>
        <v>3347848</v>
      </c>
      <c r="AI120" s="9">
        <f>IF(W120="С НДС",AH120*1.12,AH120)</f>
        <v>3749589.7600000002</v>
      </c>
      <c r="AJ120" s="9">
        <v>2200</v>
      </c>
      <c r="AK120" s="9">
        <v>1195.66</v>
      </c>
      <c r="AL120" s="9">
        <f>AJ120*AK120</f>
        <v>2630452</v>
      </c>
      <c r="AM120" s="9">
        <f>IF(W120="С НДС",AL120*1.12,AL120)</f>
        <v>2946106.24</v>
      </c>
      <c r="AN120" s="9"/>
      <c r="AO120" s="9"/>
      <c r="AP120" s="9">
        <f>AN120*AO120</f>
        <v>0</v>
      </c>
      <c r="AQ120" s="9">
        <f>IF(W120="С НДС",AP120*1.12,AP120)</f>
        <v>0</v>
      </c>
      <c r="AR120" s="9"/>
      <c r="AS120" s="9"/>
      <c r="AT120" s="9">
        <f>AR120*AS120</f>
        <v>0</v>
      </c>
      <c r="AU120" s="9">
        <f>IF(W120="С НДС",AT120*1.12,AT120)</f>
        <v>0</v>
      </c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>
        <f>SUM(X120,AB120,AF120,AJ120,AN120)</f>
        <v>9400</v>
      </c>
      <c r="EK120" s="9">
        <f>SUM(AT120,AP120,AL120,AD120,Z120,AH120)</f>
        <v>11239204</v>
      </c>
      <c r="EL120" s="9">
        <f>IF(W120="С НДС",EK120*1.12,EK120)</f>
        <v>12587908.48</v>
      </c>
      <c r="EM120" s="10" t="s">
        <v>95</v>
      </c>
      <c r="EN120" s="40"/>
      <c r="EO120" s="40"/>
      <c r="EP120" s="40" t="s">
        <v>92</v>
      </c>
      <c r="EQ120" s="40" t="s">
        <v>123</v>
      </c>
      <c r="ER120" s="40" t="s">
        <v>124</v>
      </c>
      <c r="ES120" s="40"/>
      <c r="ET120" s="40"/>
      <c r="EU120" s="40"/>
      <c r="EV120" s="40"/>
      <c r="EW120" s="40"/>
      <c r="EX120" s="10"/>
      <c r="EY120" s="10" t="s">
        <v>261</v>
      </c>
      <c r="EZ120" s="10" t="s">
        <v>262</v>
      </c>
      <c r="FA120" s="46" t="s">
        <v>256</v>
      </c>
    </row>
    <row r="121" spans="1:157" ht="19.5" customHeight="1">
      <c r="A121" s="8" t="s">
        <v>362</v>
      </c>
      <c r="B121" s="40" t="s">
        <v>96</v>
      </c>
      <c r="C121" s="40" t="s">
        <v>97</v>
      </c>
      <c r="D121" s="40" t="s">
        <v>98</v>
      </c>
      <c r="E121" s="40" t="s">
        <v>65</v>
      </c>
      <c r="F121" s="40"/>
      <c r="G121" s="40" t="s">
        <v>68</v>
      </c>
      <c r="H121" s="40">
        <v>58</v>
      </c>
      <c r="I121" s="40">
        <v>710000000</v>
      </c>
      <c r="J121" s="40" t="s">
        <v>94</v>
      </c>
      <c r="K121" s="40" t="s">
        <v>264</v>
      </c>
      <c r="L121" s="40" t="s">
        <v>31</v>
      </c>
      <c r="M121" s="40">
        <v>750000000</v>
      </c>
      <c r="N121" s="40" t="s">
        <v>115</v>
      </c>
      <c r="O121" s="40" t="s">
        <v>44</v>
      </c>
      <c r="P121" s="40" t="s">
        <v>121</v>
      </c>
      <c r="Q121" s="40"/>
      <c r="R121" s="40"/>
      <c r="S121" s="40">
        <v>0</v>
      </c>
      <c r="T121" s="40">
        <v>0</v>
      </c>
      <c r="U121" s="40">
        <v>100</v>
      </c>
      <c r="V121" s="40" t="s">
        <v>89</v>
      </c>
      <c r="W121" s="40" t="s">
        <v>76</v>
      </c>
      <c r="X121" s="9">
        <v>600</v>
      </c>
      <c r="Y121" s="9">
        <v>1195.66</v>
      </c>
      <c r="Z121" s="9">
        <f t="shared" si="22"/>
        <v>717396</v>
      </c>
      <c r="AA121" s="9">
        <f t="shared" si="23"/>
        <v>803483.52</v>
      </c>
      <c r="AB121" s="9">
        <v>600</v>
      </c>
      <c r="AC121" s="9">
        <v>1195.66</v>
      </c>
      <c r="AD121" s="9">
        <f t="shared" si="24"/>
        <v>717396</v>
      </c>
      <c r="AE121" s="9">
        <f t="shared" si="25"/>
        <v>803483.52</v>
      </c>
      <c r="AF121" s="9">
        <v>600</v>
      </c>
      <c r="AG121" s="9">
        <v>1195.66</v>
      </c>
      <c r="AH121" s="9">
        <f t="shared" si="26"/>
        <v>717396</v>
      </c>
      <c r="AI121" s="9">
        <f t="shared" si="37"/>
        <v>803483.52</v>
      </c>
      <c r="AJ121" s="9">
        <v>600</v>
      </c>
      <c r="AK121" s="9">
        <v>1195.66</v>
      </c>
      <c r="AL121" s="9">
        <f t="shared" si="28"/>
        <v>717396</v>
      </c>
      <c r="AM121" s="9">
        <f t="shared" si="38"/>
        <v>803483.52</v>
      </c>
      <c r="AN121" s="9"/>
      <c r="AO121" s="9"/>
      <c r="AP121" s="9">
        <f t="shared" si="30"/>
        <v>0</v>
      </c>
      <c r="AQ121" s="9">
        <f t="shared" si="39"/>
        <v>0</v>
      </c>
      <c r="AR121" s="9"/>
      <c r="AS121" s="9"/>
      <c r="AT121" s="9">
        <f t="shared" si="32"/>
        <v>0</v>
      </c>
      <c r="AU121" s="9">
        <f t="shared" si="40"/>
        <v>0</v>
      </c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>
        <f t="shared" si="41"/>
        <v>2400</v>
      </c>
      <c r="EK121" s="9">
        <v>0</v>
      </c>
      <c r="EL121" s="9">
        <v>0</v>
      </c>
      <c r="EM121" s="10" t="s">
        <v>95</v>
      </c>
      <c r="EN121" s="40"/>
      <c r="EO121" s="40"/>
      <c r="EP121" s="40" t="s">
        <v>92</v>
      </c>
      <c r="EQ121" s="40" t="s">
        <v>123</v>
      </c>
      <c r="ER121" s="40" t="s">
        <v>124</v>
      </c>
      <c r="ES121" s="40"/>
      <c r="ET121" s="40"/>
      <c r="EU121" s="40"/>
      <c r="EV121" s="40"/>
      <c r="EW121" s="40"/>
      <c r="EX121" s="10"/>
      <c r="EY121" s="10" t="s">
        <v>261</v>
      </c>
      <c r="EZ121" s="10" t="s">
        <v>262</v>
      </c>
      <c r="FA121" s="46" t="s">
        <v>256</v>
      </c>
    </row>
    <row r="122" spans="1:157" ht="19.5" customHeight="1">
      <c r="A122" s="8" t="s">
        <v>750</v>
      </c>
      <c r="B122" s="40" t="s">
        <v>96</v>
      </c>
      <c r="C122" s="40" t="s">
        <v>97</v>
      </c>
      <c r="D122" s="40" t="s">
        <v>98</v>
      </c>
      <c r="E122" s="40" t="s">
        <v>65</v>
      </c>
      <c r="F122" s="40"/>
      <c r="G122" s="40" t="s">
        <v>68</v>
      </c>
      <c r="H122" s="40">
        <v>58</v>
      </c>
      <c r="I122" s="40">
        <v>710000000</v>
      </c>
      <c r="J122" s="40" t="s">
        <v>94</v>
      </c>
      <c r="K122" s="40" t="s">
        <v>264</v>
      </c>
      <c r="L122" s="40" t="s">
        <v>31</v>
      </c>
      <c r="M122" s="40">
        <v>750000000</v>
      </c>
      <c r="N122" s="40" t="s">
        <v>115</v>
      </c>
      <c r="O122" s="40" t="s">
        <v>44</v>
      </c>
      <c r="P122" s="40" t="s">
        <v>121</v>
      </c>
      <c r="Q122" s="40"/>
      <c r="R122" s="40"/>
      <c r="S122" s="40">
        <v>0</v>
      </c>
      <c r="T122" s="40">
        <v>0</v>
      </c>
      <c r="U122" s="40">
        <v>100</v>
      </c>
      <c r="V122" s="40" t="s">
        <v>89</v>
      </c>
      <c r="W122" s="40" t="s">
        <v>76</v>
      </c>
      <c r="X122" s="9">
        <v>600</v>
      </c>
      <c r="Y122" s="9">
        <v>1195.66</v>
      </c>
      <c r="Z122" s="9">
        <f>X122*Y122</f>
        <v>717396</v>
      </c>
      <c r="AA122" s="9">
        <f>IF(W122="С НДС",Z122*1.12,Z122)</f>
        <v>803483.52</v>
      </c>
      <c r="AB122" s="9">
        <v>600</v>
      </c>
      <c r="AC122" s="9">
        <v>1195.66</v>
      </c>
      <c r="AD122" s="9">
        <f>AB122*AC122</f>
        <v>717396</v>
      </c>
      <c r="AE122" s="9">
        <f>IF(W122="С НДС",AD122*1.12,AD122)</f>
        <v>803483.52</v>
      </c>
      <c r="AF122" s="9">
        <v>1000</v>
      </c>
      <c r="AG122" s="9">
        <v>1195.66</v>
      </c>
      <c r="AH122" s="9">
        <f>AF122*AG122</f>
        <v>1195660</v>
      </c>
      <c r="AI122" s="9">
        <f>IF(W122="С НДС",AH122*1.12,AH122)</f>
        <v>1339139.2000000002</v>
      </c>
      <c r="AJ122" s="9">
        <v>600</v>
      </c>
      <c r="AK122" s="9">
        <v>1195.66</v>
      </c>
      <c r="AL122" s="9">
        <f>AJ122*AK122</f>
        <v>717396</v>
      </c>
      <c r="AM122" s="9">
        <f>IF(W122="С НДС",AL122*1.12,AL122)</f>
        <v>803483.52</v>
      </c>
      <c r="AN122" s="9"/>
      <c r="AO122" s="9"/>
      <c r="AP122" s="9">
        <f>AN122*AO122</f>
        <v>0</v>
      </c>
      <c r="AQ122" s="9">
        <f>IF(W122="С НДС",AP122*1.12,AP122)</f>
        <v>0</v>
      </c>
      <c r="AR122" s="9"/>
      <c r="AS122" s="9"/>
      <c r="AT122" s="9">
        <f>AR122*AS122</f>
        <v>0</v>
      </c>
      <c r="AU122" s="9">
        <f>IF(W122="С НДС",AT122*1.12,AT122)</f>
        <v>0</v>
      </c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>
        <f>SUM(X122,AB122,AF122,AJ122,AN122)</f>
        <v>2800</v>
      </c>
      <c r="EK122" s="9">
        <f>SUM(AT122,AP122,AL122,AD122,Z122,AH122)</f>
        <v>3347848</v>
      </c>
      <c r="EL122" s="9">
        <f>IF(W122="С НДС",EK122*1.12,EK122)</f>
        <v>3749589.7600000002</v>
      </c>
      <c r="EM122" s="10" t="s">
        <v>95</v>
      </c>
      <c r="EN122" s="40"/>
      <c r="EO122" s="40"/>
      <c r="EP122" s="40" t="s">
        <v>92</v>
      </c>
      <c r="EQ122" s="40" t="s">
        <v>123</v>
      </c>
      <c r="ER122" s="40" t="s">
        <v>124</v>
      </c>
      <c r="ES122" s="40"/>
      <c r="ET122" s="40"/>
      <c r="EU122" s="40"/>
      <c r="EV122" s="40"/>
      <c r="EW122" s="40"/>
      <c r="EX122" s="10"/>
      <c r="EY122" s="10" t="s">
        <v>261</v>
      </c>
      <c r="EZ122" s="10" t="s">
        <v>262</v>
      </c>
      <c r="FA122" s="46" t="s">
        <v>256</v>
      </c>
    </row>
    <row r="123" spans="1:157" ht="19.5" customHeight="1">
      <c r="A123" s="8" t="s">
        <v>363</v>
      </c>
      <c r="B123" s="40" t="s">
        <v>96</v>
      </c>
      <c r="C123" s="40" t="s">
        <v>97</v>
      </c>
      <c r="D123" s="40" t="s">
        <v>98</v>
      </c>
      <c r="E123" s="40" t="s">
        <v>65</v>
      </c>
      <c r="F123" s="40"/>
      <c r="G123" s="40" t="s">
        <v>68</v>
      </c>
      <c r="H123" s="40">
        <v>58</v>
      </c>
      <c r="I123" s="40">
        <v>710000000</v>
      </c>
      <c r="J123" s="40" t="s">
        <v>94</v>
      </c>
      <c r="K123" s="40" t="s">
        <v>264</v>
      </c>
      <c r="L123" s="40" t="s">
        <v>31</v>
      </c>
      <c r="M123" s="40">
        <v>552210000</v>
      </c>
      <c r="N123" s="40" t="s">
        <v>108</v>
      </c>
      <c r="O123" s="40" t="s">
        <v>44</v>
      </c>
      <c r="P123" s="40" t="s">
        <v>121</v>
      </c>
      <c r="Q123" s="40"/>
      <c r="R123" s="40"/>
      <c r="S123" s="40">
        <v>0</v>
      </c>
      <c r="T123" s="40">
        <v>0</v>
      </c>
      <c r="U123" s="40">
        <v>100</v>
      </c>
      <c r="V123" s="40" t="s">
        <v>89</v>
      </c>
      <c r="W123" s="40" t="s">
        <v>76</v>
      </c>
      <c r="X123" s="9">
        <v>400</v>
      </c>
      <c r="Y123" s="9">
        <v>1195.66</v>
      </c>
      <c r="Z123" s="9">
        <f t="shared" si="22"/>
        <v>478264.00000000006</v>
      </c>
      <c r="AA123" s="9">
        <f t="shared" si="23"/>
        <v>535655.6800000002</v>
      </c>
      <c r="AB123" s="9">
        <v>400</v>
      </c>
      <c r="AC123" s="9">
        <v>1195.66</v>
      </c>
      <c r="AD123" s="9">
        <f t="shared" si="24"/>
        <v>478264.00000000006</v>
      </c>
      <c r="AE123" s="9">
        <f t="shared" si="25"/>
        <v>535655.6800000002</v>
      </c>
      <c r="AF123" s="9">
        <v>400</v>
      </c>
      <c r="AG123" s="9">
        <v>1195.66</v>
      </c>
      <c r="AH123" s="9">
        <f t="shared" si="26"/>
        <v>478264.00000000006</v>
      </c>
      <c r="AI123" s="9">
        <f t="shared" si="37"/>
        <v>535655.6800000002</v>
      </c>
      <c r="AJ123" s="9">
        <v>400</v>
      </c>
      <c r="AK123" s="9">
        <v>1195.66</v>
      </c>
      <c r="AL123" s="9">
        <f t="shared" si="28"/>
        <v>478264.00000000006</v>
      </c>
      <c r="AM123" s="9">
        <f t="shared" si="38"/>
        <v>535655.6800000002</v>
      </c>
      <c r="AN123" s="9"/>
      <c r="AO123" s="9"/>
      <c r="AP123" s="9">
        <f t="shared" si="30"/>
        <v>0</v>
      </c>
      <c r="AQ123" s="9">
        <f t="shared" si="39"/>
        <v>0</v>
      </c>
      <c r="AR123" s="9"/>
      <c r="AS123" s="9"/>
      <c r="AT123" s="9">
        <f t="shared" si="32"/>
        <v>0</v>
      </c>
      <c r="AU123" s="9">
        <f t="shared" si="40"/>
        <v>0</v>
      </c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>
        <f t="shared" si="41"/>
        <v>1600</v>
      </c>
      <c r="EK123" s="9">
        <v>0</v>
      </c>
      <c r="EL123" s="9">
        <v>0</v>
      </c>
      <c r="EM123" s="10" t="s">
        <v>95</v>
      </c>
      <c r="EN123" s="40"/>
      <c r="EO123" s="40"/>
      <c r="EP123" s="40" t="s">
        <v>92</v>
      </c>
      <c r="EQ123" s="40" t="s">
        <v>123</v>
      </c>
      <c r="ER123" s="40" t="s">
        <v>124</v>
      </c>
      <c r="ES123" s="40"/>
      <c r="ET123" s="40"/>
      <c r="EU123" s="40"/>
      <c r="EV123" s="40"/>
      <c r="EW123" s="40"/>
      <c r="EX123" s="10"/>
      <c r="EY123" s="10" t="s">
        <v>261</v>
      </c>
      <c r="EZ123" s="10" t="s">
        <v>262</v>
      </c>
      <c r="FA123" s="46" t="s">
        <v>256</v>
      </c>
    </row>
    <row r="124" spans="1:157" ht="19.5" customHeight="1">
      <c r="A124" s="8" t="s">
        <v>751</v>
      </c>
      <c r="B124" s="40" t="s">
        <v>96</v>
      </c>
      <c r="C124" s="40" t="s">
        <v>97</v>
      </c>
      <c r="D124" s="40" t="s">
        <v>98</v>
      </c>
      <c r="E124" s="40" t="s">
        <v>65</v>
      </c>
      <c r="F124" s="40"/>
      <c r="G124" s="40" t="s">
        <v>68</v>
      </c>
      <c r="H124" s="40">
        <v>58</v>
      </c>
      <c r="I124" s="40">
        <v>710000000</v>
      </c>
      <c r="J124" s="40" t="s">
        <v>94</v>
      </c>
      <c r="K124" s="40" t="s">
        <v>264</v>
      </c>
      <c r="L124" s="40" t="s">
        <v>31</v>
      </c>
      <c r="M124" s="40">
        <v>552210000</v>
      </c>
      <c r="N124" s="40" t="s">
        <v>108</v>
      </c>
      <c r="O124" s="40" t="s">
        <v>44</v>
      </c>
      <c r="P124" s="40" t="s">
        <v>121</v>
      </c>
      <c r="Q124" s="40"/>
      <c r="R124" s="40"/>
      <c r="S124" s="40">
        <v>0</v>
      </c>
      <c r="T124" s="40">
        <v>0</v>
      </c>
      <c r="U124" s="40">
        <v>100</v>
      </c>
      <c r="V124" s="40" t="s">
        <v>89</v>
      </c>
      <c r="W124" s="40" t="s">
        <v>76</v>
      </c>
      <c r="X124" s="9">
        <v>400</v>
      </c>
      <c r="Y124" s="9">
        <v>1195.66</v>
      </c>
      <c r="Z124" s="9">
        <f>X124*Y124</f>
        <v>478264.00000000006</v>
      </c>
      <c r="AA124" s="9">
        <f>IF(W124="С НДС",Z124*1.12,Z124)</f>
        <v>535655.6800000002</v>
      </c>
      <c r="AB124" s="9">
        <v>400</v>
      </c>
      <c r="AC124" s="9">
        <v>1195.66</v>
      </c>
      <c r="AD124" s="9">
        <f>AB124*AC124</f>
        <v>478264.00000000006</v>
      </c>
      <c r="AE124" s="9">
        <f>IF(W124="С НДС",AD124*1.12,AD124)</f>
        <v>535655.6800000002</v>
      </c>
      <c r="AF124" s="9">
        <v>800</v>
      </c>
      <c r="AG124" s="9">
        <v>1195.66</v>
      </c>
      <c r="AH124" s="9">
        <f>AF124*AG124</f>
        <v>956528.0000000001</v>
      </c>
      <c r="AI124" s="9">
        <f>IF(W124="С НДС",AH124*1.12,AH124)</f>
        <v>1071311.3600000003</v>
      </c>
      <c r="AJ124" s="9">
        <v>400</v>
      </c>
      <c r="AK124" s="9">
        <v>1195.66</v>
      </c>
      <c r="AL124" s="9">
        <f>AJ124*AK124</f>
        <v>478264.00000000006</v>
      </c>
      <c r="AM124" s="9">
        <f>IF(W124="С НДС",AL124*1.12,AL124)</f>
        <v>535655.6800000002</v>
      </c>
      <c r="AN124" s="9"/>
      <c r="AO124" s="9"/>
      <c r="AP124" s="9">
        <f>AN124*AO124</f>
        <v>0</v>
      </c>
      <c r="AQ124" s="9">
        <f>IF(W124="С НДС",AP124*1.12,AP124)</f>
        <v>0</v>
      </c>
      <c r="AR124" s="9"/>
      <c r="AS124" s="9"/>
      <c r="AT124" s="9">
        <f>AR124*AS124</f>
        <v>0</v>
      </c>
      <c r="AU124" s="9">
        <f>IF(W124="С НДС",AT124*1.12,AT124)</f>
        <v>0</v>
      </c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>
        <f>SUM(X124,AB124,AF124,AJ124,AN124)</f>
        <v>2000</v>
      </c>
      <c r="EK124" s="9">
        <f>SUM(AT124,AP124,AL124,AD124,Z124,AH124)</f>
        <v>2391320.0000000005</v>
      </c>
      <c r="EL124" s="9">
        <f>IF(W124="С НДС",EK124*1.12,EK124)</f>
        <v>2678278.400000001</v>
      </c>
      <c r="EM124" s="10" t="s">
        <v>95</v>
      </c>
      <c r="EN124" s="40"/>
      <c r="EO124" s="40"/>
      <c r="EP124" s="40" t="s">
        <v>92</v>
      </c>
      <c r="EQ124" s="40" t="s">
        <v>123</v>
      </c>
      <c r="ER124" s="40" t="s">
        <v>124</v>
      </c>
      <c r="ES124" s="40"/>
      <c r="ET124" s="40"/>
      <c r="EU124" s="40"/>
      <c r="EV124" s="40"/>
      <c r="EW124" s="40"/>
      <c r="EX124" s="10"/>
      <c r="EY124" s="10" t="s">
        <v>261</v>
      </c>
      <c r="EZ124" s="10" t="s">
        <v>262</v>
      </c>
      <c r="FA124" s="46" t="s">
        <v>256</v>
      </c>
    </row>
    <row r="125" spans="1:157" ht="19.5" customHeight="1">
      <c r="A125" s="8" t="s">
        <v>364</v>
      </c>
      <c r="B125" s="40" t="s">
        <v>96</v>
      </c>
      <c r="C125" s="40" t="s">
        <v>97</v>
      </c>
      <c r="D125" s="40" t="s">
        <v>98</v>
      </c>
      <c r="E125" s="40" t="s">
        <v>65</v>
      </c>
      <c r="F125" s="40"/>
      <c r="G125" s="40" t="s">
        <v>68</v>
      </c>
      <c r="H125" s="40">
        <v>58</v>
      </c>
      <c r="I125" s="40">
        <v>710000000</v>
      </c>
      <c r="J125" s="40" t="s">
        <v>94</v>
      </c>
      <c r="K125" s="40" t="s">
        <v>264</v>
      </c>
      <c r="L125" s="40" t="s">
        <v>31</v>
      </c>
      <c r="M125" s="40">
        <v>351010000</v>
      </c>
      <c r="N125" s="40" t="s">
        <v>105</v>
      </c>
      <c r="O125" s="40" t="s">
        <v>44</v>
      </c>
      <c r="P125" s="40" t="s">
        <v>121</v>
      </c>
      <c r="Q125" s="40"/>
      <c r="R125" s="40"/>
      <c r="S125" s="40">
        <v>0</v>
      </c>
      <c r="T125" s="40">
        <v>0</v>
      </c>
      <c r="U125" s="40">
        <v>100</v>
      </c>
      <c r="V125" s="40" t="s">
        <v>89</v>
      </c>
      <c r="W125" s="40" t="s">
        <v>76</v>
      </c>
      <c r="X125" s="9">
        <v>1900</v>
      </c>
      <c r="Y125" s="9">
        <v>1195.66</v>
      </c>
      <c r="Z125" s="9">
        <f t="shared" si="22"/>
        <v>2271754</v>
      </c>
      <c r="AA125" s="9">
        <f t="shared" si="23"/>
        <v>2544364.4800000004</v>
      </c>
      <c r="AB125" s="9">
        <v>1900</v>
      </c>
      <c r="AC125" s="9">
        <v>1195.66</v>
      </c>
      <c r="AD125" s="9">
        <f t="shared" si="24"/>
        <v>2271754</v>
      </c>
      <c r="AE125" s="9">
        <f t="shared" si="25"/>
        <v>2544364.4800000004</v>
      </c>
      <c r="AF125" s="9">
        <v>1900</v>
      </c>
      <c r="AG125" s="9">
        <v>1195.66</v>
      </c>
      <c r="AH125" s="9">
        <f t="shared" si="26"/>
        <v>2271754</v>
      </c>
      <c r="AI125" s="9">
        <f t="shared" si="37"/>
        <v>2544364.4800000004</v>
      </c>
      <c r="AJ125" s="9">
        <v>1900</v>
      </c>
      <c r="AK125" s="9">
        <v>1195.66</v>
      </c>
      <c r="AL125" s="9">
        <f t="shared" si="28"/>
        <v>2271754</v>
      </c>
      <c r="AM125" s="9">
        <f t="shared" si="38"/>
        <v>2544364.4800000004</v>
      </c>
      <c r="AN125" s="9"/>
      <c r="AO125" s="9"/>
      <c r="AP125" s="9">
        <f t="shared" si="30"/>
        <v>0</v>
      </c>
      <c r="AQ125" s="9">
        <f t="shared" si="39"/>
        <v>0</v>
      </c>
      <c r="AR125" s="9"/>
      <c r="AS125" s="9"/>
      <c r="AT125" s="9">
        <f t="shared" si="32"/>
        <v>0</v>
      </c>
      <c r="AU125" s="9">
        <f t="shared" si="40"/>
        <v>0</v>
      </c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>
        <f t="shared" si="41"/>
        <v>7600</v>
      </c>
      <c r="EK125" s="9">
        <v>0</v>
      </c>
      <c r="EL125" s="9">
        <v>0</v>
      </c>
      <c r="EM125" s="10" t="s">
        <v>95</v>
      </c>
      <c r="EN125" s="40"/>
      <c r="EO125" s="40"/>
      <c r="EP125" s="40" t="s">
        <v>92</v>
      </c>
      <c r="EQ125" s="40" t="s">
        <v>123</v>
      </c>
      <c r="ER125" s="40" t="s">
        <v>124</v>
      </c>
      <c r="ES125" s="40"/>
      <c r="ET125" s="40"/>
      <c r="EU125" s="40"/>
      <c r="EV125" s="40"/>
      <c r="EW125" s="40"/>
      <c r="EX125" s="10"/>
      <c r="EY125" s="10" t="s">
        <v>261</v>
      </c>
      <c r="EZ125" s="10" t="s">
        <v>262</v>
      </c>
      <c r="FA125" s="46" t="s">
        <v>256</v>
      </c>
    </row>
    <row r="126" spans="1:157" ht="19.5" customHeight="1">
      <c r="A126" s="8" t="s">
        <v>752</v>
      </c>
      <c r="B126" s="40" t="s">
        <v>96</v>
      </c>
      <c r="C126" s="40" t="s">
        <v>97</v>
      </c>
      <c r="D126" s="40" t="s">
        <v>98</v>
      </c>
      <c r="E126" s="40" t="s">
        <v>65</v>
      </c>
      <c r="F126" s="40"/>
      <c r="G126" s="40" t="s">
        <v>68</v>
      </c>
      <c r="H126" s="40">
        <v>58</v>
      </c>
      <c r="I126" s="40">
        <v>710000000</v>
      </c>
      <c r="J126" s="40" t="s">
        <v>94</v>
      </c>
      <c r="K126" s="40" t="s">
        <v>264</v>
      </c>
      <c r="L126" s="40" t="s">
        <v>31</v>
      </c>
      <c r="M126" s="40">
        <v>351010000</v>
      </c>
      <c r="N126" s="40" t="s">
        <v>105</v>
      </c>
      <c r="O126" s="40" t="s">
        <v>44</v>
      </c>
      <c r="P126" s="40" t="s">
        <v>121</v>
      </c>
      <c r="Q126" s="40"/>
      <c r="R126" s="40"/>
      <c r="S126" s="40">
        <v>0</v>
      </c>
      <c r="T126" s="40">
        <v>0</v>
      </c>
      <c r="U126" s="40">
        <v>100</v>
      </c>
      <c r="V126" s="40" t="s">
        <v>89</v>
      </c>
      <c r="W126" s="40" t="s">
        <v>76</v>
      </c>
      <c r="X126" s="9">
        <v>1900</v>
      </c>
      <c r="Y126" s="9">
        <v>1195.66</v>
      </c>
      <c r="Z126" s="9">
        <f>X126*Y126</f>
        <v>2271754</v>
      </c>
      <c r="AA126" s="9">
        <f>IF(W126="С НДС",Z126*1.12,Z126)</f>
        <v>2544364.4800000004</v>
      </c>
      <c r="AB126" s="9">
        <v>1900</v>
      </c>
      <c r="AC126" s="9">
        <v>1195.66</v>
      </c>
      <c r="AD126" s="9">
        <f>AB126*AC126</f>
        <v>2271754</v>
      </c>
      <c r="AE126" s="9">
        <f>IF(W126="С НДС",AD126*1.12,AD126)</f>
        <v>2544364.4800000004</v>
      </c>
      <c r="AF126" s="9">
        <v>2800</v>
      </c>
      <c r="AG126" s="9">
        <v>1195.66</v>
      </c>
      <c r="AH126" s="9">
        <f>AF126*AG126</f>
        <v>3347848</v>
      </c>
      <c r="AI126" s="9">
        <f>IF(W126="С НДС",AH126*1.12,AH126)</f>
        <v>3749589.7600000002</v>
      </c>
      <c r="AJ126" s="9">
        <v>1900</v>
      </c>
      <c r="AK126" s="9">
        <v>1195.66</v>
      </c>
      <c r="AL126" s="9">
        <f>AJ126*AK126</f>
        <v>2271754</v>
      </c>
      <c r="AM126" s="9">
        <f>IF(W126="С НДС",AL126*1.12,AL126)</f>
        <v>2544364.4800000004</v>
      </c>
      <c r="AN126" s="9"/>
      <c r="AO126" s="9"/>
      <c r="AP126" s="9">
        <f>AN126*AO126</f>
        <v>0</v>
      </c>
      <c r="AQ126" s="9">
        <f>IF(W126="С НДС",AP126*1.12,AP126)</f>
        <v>0</v>
      </c>
      <c r="AR126" s="9"/>
      <c r="AS126" s="9"/>
      <c r="AT126" s="9">
        <f>AR126*AS126</f>
        <v>0</v>
      </c>
      <c r="AU126" s="9">
        <f>IF(W126="С НДС",AT126*1.12,AT126)</f>
        <v>0</v>
      </c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>
        <f>SUM(X126,AB126,AF126,AJ126,AN126)</f>
        <v>8500</v>
      </c>
      <c r="EK126" s="9">
        <f>SUM(AT126,AP126,AL126,AD126,Z126,AH126)</f>
        <v>10163110</v>
      </c>
      <c r="EL126" s="9">
        <f>IF(W126="С НДС",EK126*1.12,EK126)</f>
        <v>11382683.200000001</v>
      </c>
      <c r="EM126" s="10" t="s">
        <v>95</v>
      </c>
      <c r="EN126" s="40"/>
      <c r="EO126" s="40"/>
      <c r="EP126" s="40" t="s">
        <v>92</v>
      </c>
      <c r="EQ126" s="40" t="s">
        <v>123</v>
      </c>
      <c r="ER126" s="40" t="s">
        <v>124</v>
      </c>
      <c r="ES126" s="40"/>
      <c r="ET126" s="40"/>
      <c r="EU126" s="40"/>
      <c r="EV126" s="40"/>
      <c r="EW126" s="40"/>
      <c r="EX126" s="10"/>
      <c r="EY126" s="10" t="s">
        <v>261</v>
      </c>
      <c r="EZ126" s="10" t="s">
        <v>262</v>
      </c>
      <c r="FA126" s="46" t="s">
        <v>256</v>
      </c>
    </row>
    <row r="127" spans="1:157" ht="19.5" customHeight="1">
      <c r="A127" s="8" t="s">
        <v>365</v>
      </c>
      <c r="B127" s="40" t="s">
        <v>96</v>
      </c>
      <c r="C127" s="40" t="s">
        <v>97</v>
      </c>
      <c r="D127" s="40" t="s">
        <v>98</v>
      </c>
      <c r="E127" s="40" t="s">
        <v>65</v>
      </c>
      <c r="F127" s="40"/>
      <c r="G127" s="40" t="s">
        <v>68</v>
      </c>
      <c r="H127" s="40">
        <v>58</v>
      </c>
      <c r="I127" s="40">
        <v>710000000</v>
      </c>
      <c r="J127" s="40" t="s">
        <v>94</v>
      </c>
      <c r="K127" s="40" t="s">
        <v>264</v>
      </c>
      <c r="L127" s="40" t="s">
        <v>31</v>
      </c>
      <c r="M127" s="40" t="s">
        <v>147</v>
      </c>
      <c r="N127" s="40" t="s">
        <v>116</v>
      </c>
      <c r="O127" s="40" t="s">
        <v>44</v>
      </c>
      <c r="P127" s="40" t="s">
        <v>121</v>
      </c>
      <c r="Q127" s="40"/>
      <c r="R127" s="40"/>
      <c r="S127" s="40">
        <v>0</v>
      </c>
      <c r="T127" s="40">
        <v>0</v>
      </c>
      <c r="U127" s="40">
        <v>100</v>
      </c>
      <c r="V127" s="40" t="s">
        <v>89</v>
      </c>
      <c r="W127" s="40" t="s">
        <v>76</v>
      </c>
      <c r="X127" s="9">
        <v>2000</v>
      </c>
      <c r="Y127" s="9">
        <v>1195.66</v>
      </c>
      <c r="Z127" s="9">
        <f t="shared" si="22"/>
        <v>2391320</v>
      </c>
      <c r="AA127" s="9">
        <f t="shared" si="23"/>
        <v>2678278.4000000004</v>
      </c>
      <c r="AB127" s="9">
        <v>2000</v>
      </c>
      <c r="AC127" s="9">
        <v>1195.66</v>
      </c>
      <c r="AD127" s="9">
        <f t="shared" si="24"/>
        <v>2391320</v>
      </c>
      <c r="AE127" s="9">
        <f t="shared" si="25"/>
        <v>2678278.4000000004</v>
      </c>
      <c r="AF127" s="9">
        <v>2000</v>
      </c>
      <c r="AG127" s="9">
        <v>1195.66</v>
      </c>
      <c r="AH127" s="9">
        <f t="shared" si="26"/>
        <v>2391320</v>
      </c>
      <c r="AI127" s="9">
        <f t="shared" si="37"/>
        <v>2678278.4000000004</v>
      </c>
      <c r="AJ127" s="9">
        <v>2000</v>
      </c>
      <c r="AK127" s="9">
        <v>1195.66</v>
      </c>
      <c r="AL127" s="9">
        <f t="shared" si="28"/>
        <v>2391320</v>
      </c>
      <c r="AM127" s="9">
        <f t="shared" si="38"/>
        <v>2678278.4000000004</v>
      </c>
      <c r="AN127" s="9"/>
      <c r="AO127" s="9"/>
      <c r="AP127" s="9">
        <f t="shared" si="30"/>
        <v>0</v>
      </c>
      <c r="AQ127" s="9">
        <f t="shared" si="39"/>
        <v>0</v>
      </c>
      <c r="AR127" s="9"/>
      <c r="AS127" s="9"/>
      <c r="AT127" s="9">
        <f t="shared" si="32"/>
        <v>0</v>
      </c>
      <c r="AU127" s="9">
        <f t="shared" si="40"/>
        <v>0</v>
      </c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>
        <f t="shared" si="41"/>
        <v>8000</v>
      </c>
      <c r="EK127" s="9">
        <v>0</v>
      </c>
      <c r="EL127" s="9">
        <v>0</v>
      </c>
      <c r="EM127" s="10" t="s">
        <v>95</v>
      </c>
      <c r="EN127" s="40"/>
      <c r="EO127" s="40"/>
      <c r="EP127" s="40" t="s">
        <v>92</v>
      </c>
      <c r="EQ127" s="40" t="s">
        <v>123</v>
      </c>
      <c r="ER127" s="40" t="s">
        <v>124</v>
      </c>
      <c r="ES127" s="40"/>
      <c r="ET127" s="40"/>
      <c r="EU127" s="40"/>
      <c r="EV127" s="40"/>
      <c r="EW127" s="40"/>
      <c r="EX127" s="10"/>
      <c r="EY127" s="10" t="s">
        <v>261</v>
      </c>
      <c r="EZ127" s="10" t="s">
        <v>262</v>
      </c>
      <c r="FA127" s="46" t="s">
        <v>256</v>
      </c>
    </row>
    <row r="128" spans="1:157" ht="19.5" customHeight="1">
      <c r="A128" s="8" t="s">
        <v>753</v>
      </c>
      <c r="B128" s="40" t="s">
        <v>96</v>
      </c>
      <c r="C128" s="40" t="s">
        <v>97</v>
      </c>
      <c r="D128" s="40" t="s">
        <v>98</v>
      </c>
      <c r="E128" s="40" t="s">
        <v>65</v>
      </c>
      <c r="F128" s="40"/>
      <c r="G128" s="40" t="s">
        <v>68</v>
      </c>
      <c r="H128" s="40">
        <v>58</v>
      </c>
      <c r="I128" s="40">
        <v>710000000</v>
      </c>
      <c r="J128" s="40" t="s">
        <v>94</v>
      </c>
      <c r="K128" s="40" t="s">
        <v>264</v>
      </c>
      <c r="L128" s="40" t="s">
        <v>31</v>
      </c>
      <c r="M128" s="40" t="s">
        <v>147</v>
      </c>
      <c r="N128" s="40" t="s">
        <v>116</v>
      </c>
      <c r="O128" s="40" t="s">
        <v>44</v>
      </c>
      <c r="P128" s="40" t="s">
        <v>121</v>
      </c>
      <c r="Q128" s="40"/>
      <c r="R128" s="40"/>
      <c r="S128" s="40">
        <v>0</v>
      </c>
      <c r="T128" s="40">
        <v>0</v>
      </c>
      <c r="U128" s="40">
        <v>100</v>
      </c>
      <c r="V128" s="40" t="s">
        <v>89</v>
      </c>
      <c r="W128" s="40" t="s">
        <v>76</v>
      </c>
      <c r="X128" s="9">
        <v>2000</v>
      </c>
      <c r="Y128" s="9">
        <v>1195.66</v>
      </c>
      <c r="Z128" s="9">
        <f>X128*Y128</f>
        <v>2391320</v>
      </c>
      <c r="AA128" s="9">
        <f>IF(W128="С НДС",Z128*1.12,Z128)</f>
        <v>2678278.4000000004</v>
      </c>
      <c r="AB128" s="9">
        <v>2000</v>
      </c>
      <c r="AC128" s="9">
        <v>1195.66</v>
      </c>
      <c r="AD128" s="9">
        <f>AB128*AC128</f>
        <v>2391320</v>
      </c>
      <c r="AE128" s="9">
        <f>IF(W128="С НДС",AD128*1.12,AD128)</f>
        <v>2678278.4000000004</v>
      </c>
      <c r="AF128" s="9">
        <v>3700</v>
      </c>
      <c r="AG128" s="9">
        <v>1195.66</v>
      </c>
      <c r="AH128" s="9">
        <f>AF128*AG128</f>
        <v>4423942</v>
      </c>
      <c r="AI128" s="9">
        <f>IF(W128="С НДС",AH128*1.12,AH128)</f>
        <v>4954815.04</v>
      </c>
      <c r="AJ128" s="9">
        <v>2000</v>
      </c>
      <c r="AK128" s="9">
        <v>1195.66</v>
      </c>
      <c r="AL128" s="9">
        <f>AJ128*AK128</f>
        <v>2391320</v>
      </c>
      <c r="AM128" s="9">
        <f>IF(W128="С НДС",AL128*1.12,AL128)</f>
        <v>2678278.4000000004</v>
      </c>
      <c r="AN128" s="9"/>
      <c r="AO128" s="9"/>
      <c r="AP128" s="9">
        <f>AN128*AO128</f>
        <v>0</v>
      </c>
      <c r="AQ128" s="9">
        <f>IF(W128="С НДС",AP128*1.12,AP128)</f>
        <v>0</v>
      </c>
      <c r="AR128" s="9"/>
      <c r="AS128" s="9"/>
      <c r="AT128" s="9">
        <f>AR128*AS128</f>
        <v>0</v>
      </c>
      <c r="AU128" s="9">
        <f>IF(W128="С НДС",AT128*1.12,AT128)</f>
        <v>0</v>
      </c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>
        <f>SUM(X128,AB128,AF128,AJ128,AN128)</f>
        <v>9700</v>
      </c>
      <c r="EK128" s="9">
        <f>SUM(AT128,AP128,AL128,AD128,Z128,AH128)</f>
        <v>11597902</v>
      </c>
      <c r="EL128" s="9">
        <f>IF(W128="С НДС",EK128*1.12,EK128)</f>
        <v>12989650.240000002</v>
      </c>
      <c r="EM128" s="10" t="s">
        <v>95</v>
      </c>
      <c r="EN128" s="40"/>
      <c r="EO128" s="40"/>
      <c r="EP128" s="40" t="s">
        <v>92</v>
      </c>
      <c r="EQ128" s="40" t="s">
        <v>123</v>
      </c>
      <c r="ER128" s="40" t="s">
        <v>124</v>
      </c>
      <c r="ES128" s="40"/>
      <c r="ET128" s="40"/>
      <c r="EU128" s="40"/>
      <c r="EV128" s="40"/>
      <c r="EW128" s="40"/>
      <c r="EX128" s="10"/>
      <c r="EY128" s="10" t="s">
        <v>261</v>
      </c>
      <c r="EZ128" s="10" t="s">
        <v>262</v>
      </c>
      <c r="FA128" s="46" t="s">
        <v>256</v>
      </c>
    </row>
    <row r="129" spans="1:157" ht="19.5" customHeight="1">
      <c r="A129" s="8" t="s">
        <v>366</v>
      </c>
      <c r="B129" s="40" t="s">
        <v>96</v>
      </c>
      <c r="C129" s="40" t="s">
        <v>97</v>
      </c>
      <c r="D129" s="40" t="s">
        <v>98</v>
      </c>
      <c r="E129" s="40" t="s">
        <v>65</v>
      </c>
      <c r="F129" s="40"/>
      <c r="G129" s="40" t="s">
        <v>68</v>
      </c>
      <c r="H129" s="40">
        <v>58</v>
      </c>
      <c r="I129" s="40">
        <v>710000000</v>
      </c>
      <c r="J129" s="40" t="s">
        <v>94</v>
      </c>
      <c r="K129" s="40" t="s">
        <v>264</v>
      </c>
      <c r="L129" s="40" t="s">
        <v>31</v>
      </c>
      <c r="M129" s="40" t="s">
        <v>145</v>
      </c>
      <c r="N129" s="40" t="s">
        <v>103</v>
      </c>
      <c r="O129" s="40" t="s">
        <v>44</v>
      </c>
      <c r="P129" s="40" t="s">
        <v>121</v>
      </c>
      <c r="Q129" s="40"/>
      <c r="R129" s="40"/>
      <c r="S129" s="40">
        <v>0</v>
      </c>
      <c r="T129" s="40">
        <v>0</v>
      </c>
      <c r="U129" s="40">
        <v>100</v>
      </c>
      <c r="V129" s="40" t="s">
        <v>89</v>
      </c>
      <c r="W129" s="40" t="s">
        <v>76</v>
      </c>
      <c r="X129" s="9">
        <v>500</v>
      </c>
      <c r="Y129" s="9">
        <v>1195.66</v>
      </c>
      <c r="Z129" s="9">
        <f t="shared" si="22"/>
        <v>597830</v>
      </c>
      <c r="AA129" s="9">
        <f t="shared" si="23"/>
        <v>669569.6000000001</v>
      </c>
      <c r="AB129" s="9">
        <v>500</v>
      </c>
      <c r="AC129" s="9">
        <v>1195.66</v>
      </c>
      <c r="AD129" s="9">
        <f t="shared" si="24"/>
        <v>597830</v>
      </c>
      <c r="AE129" s="9">
        <f t="shared" si="25"/>
        <v>669569.6000000001</v>
      </c>
      <c r="AF129" s="9">
        <v>500</v>
      </c>
      <c r="AG129" s="9">
        <v>1195.66</v>
      </c>
      <c r="AH129" s="9">
        <f t="shared" si="26"/>
        <v>597830</v>
      </c>
      <c r="AI129" s="9">
        <f t="shared" si="37"/>
        <v>669569.6000000001</v>
      </c>
      <c r="AJ129" s="9">
        <v>500</v>
      </c>
      <c r="AK129" s="9">
        <v>1195.66</v>
      </c>
      <c r="AL129" s="9">
        <f t="shared" si="28"/>
        <v>597830</v>
      </c>
      <c r="AM129" s="9">
        <f t="shared" si="38"/>
        <v>669569.6000000001</v>
      </c>
      <c r="AN129" s="9"/>
      <c r="AO129" s="9"/>
      <c r="AP129" s="9">
        <f t="shared" si="30"/>
        <v>0</v>
      </c>
      <c r="AQ129" s="9">
        <f t="shared" si="39"/>
        <v>0</v>
      </c>
      <c r="AR129" s="9"/>
      <c r="AS129" s="9"/>
      <c r="AT129" s="9">
        <f t="shared" si="32"/>
        <v>0</v>
      </c>
      <c r="AU129" s="9">
        <f t="shared" si="40"/>
        <v>0</v>
      </c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>
        <f t="shared" si="41"/>
        <v>2000</v>
      </c>
      <c r="EK129" s="9">
        <v>0</v>
      </c>
      <c r="EL129" s="9">
        <v>0</v>
      </c>
      <c r="EM129" s="10" t="s">
        <v>95</v>
      </c>
      <c r="EN129" s="40"/>
      <c r="EO129" s="40"/>
      <c r="EP129" s="40" t="s">
        <v>92</v>
      </c>
      <c r="EQ129" s="40" t="s">
        <v>123</v>
      </c>
      <c r="ER129" s="40" t="s">
        <v>124</v>
      </c>
      <c r="ES129" s="40"/>
      <c r="ET129" s="40"/>
      <c r="EU129" s="40"/>
      <c r="EV129" s="40"/>
      <c r="EW129" s="40"/>
      <c r="EX129" s="10"/>
      <c r="EY129" s="10" t="s">
        <v>261</v>
      </c>
      <c r="EZ129" s="10" t="s">
        <v>262</v>
      </c>
      <c r="FA129" s="46" t="s">
        <v>256</v>
      </c>
    </row>
    <row r="130" spans="1:157" ht="19.5" customHeight="1">
      <c r="A130" s="8" t="s">
        <v>754</v>
      </c>
      <c r="B130" s="40" t="s">
        <v>96</v>
      </c>
      <c r="C130" s="40" t="s">
        <v>97</v>
      </c>
      <c r="D130" s="40" t="s">
        <v>98</v>
      </c>
      <c r="E130" s="40" t="s">
        <v>65</v>
      </c>
      <c r="F130" s="40"/>
      <c r="G130" s="40" t="s">
        <v>68</v>
      </c>
      <c r="H130" s="40">
        <v>58</v>
      </c>
      <c r="I130" s="40">
        <v>710000000</v>
      </c>
      <c r="J130" s="40" t="s">
        <v>94</v>
      </c>
      <c r="K130" s="40" t="s">
        <v>264</v>
      </c>
      <c r="L130" s="40" t="s">
        <v>31</v>
      </c>
      <c r="M130" s="40" t="s">
        <v>145</v>
      </c>
      <c r="N130" s="40" t="s">
        <v>103</v>
      </c>
      <c r="O130" s="40" t="s">
        <v>44</v>
      </c>
      <c r="P130" s="40" t="s">
        <v>121</v>
      </c>
      <c r="Q130" s="40"/>
      <c r="R130" s="40"/>
      <c r="S130" s="40">
        <v>0</v>
      </c>
      <c r="T130" s="40">
        <v>0</v>
      </c>
      <c r="U130" s="40">
        <v>100</v>
      </c>
      <c r="V130" s="40" t="s">
        <v>89</v>
      </c>
      <c r="W130" s="40" t="s">
        <v>76</v>
      </c>
      <c r="X130" s="9">
        <v>500</v>
      </c>
      <c r="Y130" s="9">
        <v>1195.66</v>
      </c>
      <c r="Z130" s="9">
        <f>X130*Y130</f>
        <v>597830</v>
      </c>
      <c r="AA130" s="9">
        <f>IF(W130="С НДС",Z130*1.12,Z130)</f>
        <v>669569.6000000001</v>
      </c>
      <c r="AB130" s="9">
        <v>500</v>
      </c>
      <c r="AC130" s="9">
        <v>1195.66</v>
      </c>
      <c r="AD130" s="9">
        <f>AB130*AC130</f>
        <v>597830</v>
      </c>
      <c r="AE130" s="9">
        <f>IF(W130="С НДС",AD130*1.12,AD130)</f>
        <v>669569.6000000001</v>
      </c>
      <c r="AF130" s="9">
        <v>1000</v>
      </c>
      <c r="AG130" s="9">
        <v>1195.66</v>
      </c>
      <c r="AH130" s="9">
        <f>AF130*AG130</f>
        <v>1195660</v>
      </c>
      <c r="AI130" s="9">
        <f>IF(W130="С НДС",AH130*1.12,AH130)</f>
        <v>1339139.2000000002</v>
      </c>
      <c r="AJ130" s="9">
        <v>500</v>
      </c>
      <c r="AK130" s="9">
        <v>1195.66</v>
      </c>
      <c r="AL130" s="9">
        <f>AJ130*AK130</f>
        <v>597830</v>
      </c>
      <c r="AM130" s="9">
        <f>IF(W130="С НДС",AL130*1.12,AL130)</f>
        <v>669569.6000000001</v>
      </c>
      <c r="AN130" s="9"/>
      <c r="AO130" s="9"/>
      <c r="AP130" s="9">
        <f>AN130*AO130</f>
        <v>0</v>
      </c>
      <c r="AQ130" s="9">
        <f>IF(W130="С НДС",AP130*1.12,AP130)</f>
        <v>0</v>
      </c>
      <c r="AR130" s="9"/>
      <c r="AS130" s="9"/>
      <c r="AT130" s="9">
        <f>AR130*AS130</f>
        <v>0</v>
      </c>
      <c r="AU130" s="9">
        <f>IF(W130="С НДС",AT130*1.12,AT130)</f>
        <v>0</v>
      </c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>
        <f>SUM(X130,AB130,AF130,AJ130,AN130)</f>
        <v>2500</v>
      </c>
      <c r="EK130" s="9">
        <f>SUM(AT130,AP130,AL130,AD130,Z130,AH130)</f>
        <v>2989150</v>
      </c>
      <c r="EL130" s="9">
        <f>IF(W130="С НДС",EK130*1.12,EK130)</f>
        <v>3347848.0000000005</v>
      </c>
      <c r="EM130" s="10" t="s">
        <v>95</v>
      </c>
      <c r="EN130" s="40"/>
      <c r="EO130" s="40"/>
      <c r="EP130" s="40" t="s">
        <v>92</v>
      </c>
      <c r="EQ130" s="40" t="s">
        <v>123</v>
      </c>
      <c r="ER130" s="40" t="s">
        <v>124</v>
      </c>
      <c r="ES130" s="40"/>
      <c r="ET130" s="40"/>
      <c r="EU130" s="40"/>
      <c r="EV130" s="40"/>
      <c r="EW130" s="40"/>
      <c r="EX130" s="10"/>
      <c r="EY130" s="10" t="s">
        <v>261</v>
      </c>
      <c r="EZ130" s="10" t="s">
        <v>262</v>
      </c>
      <c r="FA130" s="46" t="s">
        <v>256</v>
      </c>
    </row>
    <row r="131" spans="1:157" ht="19.5" customHeight="1">
      <c r="A131" s="8" t="s">
        <v>367</v>
      </c>
      <c r="B131" s="40" t="s">
        <v>96</v>
      </c>
      <c r="C131" s="40" t="s">
        <v>97</v>
      </c>
      <c r="D131" s="40" t="s">
        <v>98</v>
      </c>
      <c r="E131" s="40" t="s">
        <v>65</v>
      </c>
      <c r="F131" s="40"/>
      <c r="G131" s="40" t="s">
        <v>68</v>
      </c>
      <c r="H131" s="40">
        <v>58</v>
      </c>
      <c r="I131" s="40">
        <v>710000000</v>
      </c>
      <c r="J131" s="40" t="s">
        <v>94</v>
      </c>
      <c r="K131" s="40" t="s">
        <v>264</v>
      </c>
      <c r="L131" s="40" t="s">
        <v>31</v>
      </c>
      <c r="M131" s="40">
        <v>396473100</v>
      </c>
      <c r="N131" s="40" t="s">
        <v>110</v>
      </c>
      <c r="O131" s="40" t="s">
        <v>44</v>
      </c>
      <c r="P131" s="40" t="s">
        <v>121</v>
      </c>
      <c r="Q131" s="40"/>
      <c r="R131" s="40"/>
      <c r="S131" s="40">
        <v>0</v>
      </c>
      <c r="T131" s="40">
        <v>0</v>
      </c>
      <c r="U131" s="40">
        <v>100</v>
      </c>
      <c r="V131" s="40" t="s">
        <v>89</v>
      </c>
      <c r="W131" s="40" t="s">
        <v>76</v>
      </c>
      <c r="X131" s="9">
        <v>1600</v>
      </c>
      <c r="Y131" s="9">
        <v>1195.66</v>
      </c>
      <c r="Z131" s="9">
        <f t="shared" si="22"/>
        <v>1913056.0000000002</v>
      </c>
      <c r="AA131" s="9">
        <f t="shared" si="23"/>
        <v>2142622.7200000007</v>
      </c>
      <c r="AB131" s="9">
        <v>1600</v>
      </c>
      <c r="AC131" s="9">
        <v>1195.66</v>
      </c>
      <c r="AD131" s="9">
        <f t="shared" si="24"/>
        <v>1913056.0000000002</v>
      </c>
      <c r="AE131" s="9">
        <f t="shared" si="25"/>
        <v>2142622.7200000007</v>
      </c>
      <c r="AF131" s="9">
        <v>1600</v>
      </c>
      <c r="AG131" s="9">
        <v>1195.66</v>
      </c>
      <c r="AH131" s="9">
        <f t="shared" si="26"/>
        <v>1913056.0000000002</v>
      </c>
      <c r="AI131" s="9">
        <f t="shared" si="37"/>
        <v>2142622.7200000007</v>
      </c>
      <c r="AJ131" s="9">
        <v>1600</v>
      </c>
      <c r="AK131" s="9">
        <v>1195.66</v>
      </c>
      <c r="AL131" s="9">
        <f t="shared" si="28"/>
        <v>1913056.0000000002</v>
      </c>
      <c r="AM131" s="9">
        <f t="shared" si="38"/>
        <v>2142622.7200000007</v>
      </c>
      <c r="AN131" s="9"/>
      <c r="AO131" s="9"/>
      <c r="AP131" s="9">
        <f t="shared" si="30"/>
        <v>0</v>
      </c>
      <c r="AQ131" s="9">
        <f t="shared" si="39"/>
        <v>0</v>
      </c>
      <c r="AR131" s="9"/>
      <c r="AS131" s="9"/>
      <c r="AT131" s="9">
        <f t="shared" si="32"/>
        <v>0</v>
      </c>
      <c r="AU131" s="9">
        <f t="shared" si="40"/>
        <v>0</v>
      </c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>
        <f t="shared" si="41"/>
        <v>6400</v>
      </c>
      <c r="EK131" s="9">
        <v>0</v>
      </c>
      <c r="EL131" s="9">
        <v>0</v>
      </c>
      <c r="EM131" s="10" t="s">
        <v>95</v>
      </c>
      <c r="EN131" s="40"/>
      <c r="EO131" s="40"/>
      <c r="EP131" s="40" t="s">
        <v>92</v>
      </c>
      <c r="EQ131" s="40" t="s">
        <v>123</v>
      </c>
      <c r="ER131" s="40" t="s">
        <v>124</v>
      </c>
      <c r="ES131" s="40"/>
      <c r="ET131" s="40"/>
      <c r="EU131" s="40"/>
      <c r="EV131" s="40"/>
      <c r="EW131" s="40"/>
      <c r="EX131" s="10"/>
      <c r="EY131" s="10" t="s">
        <v>261</v>
      </c>
      <c r="EZ131" s="10" t="s">
        <v>262</v>
      </c>
      <c r="FA131" s="46" t="s">
        <v>256</v>
      </c>
    </row>
    <row r="132" spans="1:157" ht="19.5" customHeight="1">
      <c r="A132" s="8" t="s">
        <v>755</v>
      </c>
      <c r="B132" s="40" t="s">
        <v>96</v>
      </c>
      <c r="C132" s="40" t="s">
        <v>97</v>
      </c>
      <c r="D132" s="40" t="s">
        <v>98</v>
      </c>
      <c r="E132" s="40" t="s">
        <v>65</v>
      </c>
      <c r="F132" s="40"/>
      <c r="G132" s="40" t="s">
        <v>68</v>
      </c>
      <c r="H132" s="40">
        <v>58</v>
      </c>
      <c r="I132" s="40">
        <v>710000000</v>
      </c>
      <c r="J132" s="40" t="s">
        <v>94</v>
      </c>
      <c r="K132" s="40" t="s">
        <v>264</v>
      </c>
      <c r="L132" s="40" t="s">
        <v>31</v>
      </c>
      <c r="M132" s="40">
        <v>396473100</v>
      </c>
      <c r="N132" s="40" t="s">
        <v>110</v>
      </c>
      <c r="O132" s="40" t="s">
        <v>44</v>
      </c>
      <c r="P132" s="40" t="s">
        <v>121</v>
      </c>
      <c r="Q132" s="40"/>
      <c r="R132" s="40"/>
      <c r="S132" s="40">
        <v>0</v>
      </c>
      <c r="T132" s="40">
        <v>0</v>
      </c>
      <c r="U132" s="40">
        <v>100</v>
      </c>
      <c r="V132" s="40" t="s">
        <v>89</v>
      </c>
      <c r="W132" s="40" t="s">
        <v>76</v>
      </c>
      <c r="X132" s="9">
        <v>1600</v>
      </c>
      <c r="Y132" s="9">
        <v>1195.66</v>
      </c>
      <c r="Z132" s="9">
        <f>X132*Y132</f>
        <v>1913056.0000000002</v>
      </c>
      <c r="AA132" s="9">
        <f>IF(W132="С НДС",Z132*1.12,Z132)</f>
        <v>2142622.7200000007</v>
      </c>
      <c r="AB132" s="9">
        <v>1600</v>
      </c>
      <c r="AC132" s="9">
        <v>1195.66</v>
      </c>
      <c r="AD132" s="9">
        <f>AB132*AC132</f>
        <v>1913056.0000000002</v>
      </c>
      <c r="AE132" s="9">
        <f>IF(W132="С НДС",AD132*1.12,AD132)</f>
        <v>2142622.7200000007</v>
      </c>
      <c r="AF132" s="9">
        <v>2500</v>
      </c>
      <c r="AG132" s="9">
        <v>1195.66</v>
      </c>
      <c r="AH132" s="9">
        <f>AF132*AG132</f>
        <v>2989150</v>
      </c>
      <c r="AI132" s="9">
        <f>IF(W132="С НДС",AH132*1.12,AH132)</f>
        <v>3347848.0000000005</v>
      </c>
      <c r="AJ132" s="9">
        <v>1600</v>
      </c>
      <c r="AK132" s="9">
        <v>1195.66</v>
      </c>
      <c r="AL132" s="9">
        <f>AJ132*AK132</f>
        <v>1913056.0000000002</v>
      </c>
      <c r="AM132" s="9">
        <f>IF(W132="С НДС",AL132*1.12,AL132)</f>
        <v>2142622.7200000007</v>
      </c>
      <c r="AN132" s="9"/>
      <c r="AO132" s="9"/>
      <c r="AP132" s="9">
        <f>AN132*AO132</f>
        <v>0</v>
      </c>
      <c r="AQ132" s="9">
        <f>IF(W132="С НДС",AP132*1.12,AP132)</f>
        <v>0</v>
      </c>
      <c r="AR132" s="9"/>
      <c r="AS132" s="9"/>
      <c r="AT132" s="9">
        <f>AR132*AS132</f>
        <v>0</v>
      </c>
      <c r="AU132" s="9">
        <f>IF(W132="С НДС",AT132*1.12,AT132)</f>
        <v>0</v>
      </c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>
        <f>SUM(X132,AB132,AF132,AJ132,AN132)</f>
        <v>7300</v>
      </c>
      <c r="EK132" s="9">
        <f>SUM(AT132,AP132,AL132,AD132,Z132,AH132)</f>
        <v>8728318</v>
      </c>
      <c r="EL132" s="9">
        <f>IF(W132="С НДС",EK132*1.12,EK132)</f>
        <v>9775716.16</v>
      </c>
      <c r="EM132" s="10" t="s">
        <v>95</v>
      </c>
      <c r="EN132" s="40"/>
      <c r="EO132" s="40"/>
      <c r="EP132" s="40" t="s">
        <v>92</v>
      </c>
      <c r="EQ132" s="40" t="s">
        <v>123</v>
      </c>
      <c r="ER132" s="40" t="s">
        <v>124</v>
      </c>
      <c r="ES132" s="40"/>
      <c r="ET132" s="40"/>
      <c r="EU132" s="40"/>
      <c r="EV132" s="40"/>
      <c r="EW132" s="40"/>
      <c r="EX132" s="10"/>
      <c r="EY132" s="10" t="s">
        <v>261</v>
      </c>
      <c r="EZ132" s="10" t="s">
        <v>262</v>
      </c>
      <c r="FA132" s="46" t="s">
        <v>256</v>
      </c>
    </row>
    <row r="133" spans="1:157" ht="19.5" customHeight="1">
      <c r="A133" s="8" t="s">
        <v>368</v>
      </c>
      <c r="B133" s="40" t="s">
        <v>96</v>
      </c>
      <c r="C133" s="40" t="s">
        <v>97</v>
      </c>
      <c r="D133" s="40" t="s">
        <v>98</v>
      </c>
      <c r="E133" s="40" t="s">
        <v>65</v>
      </c>
      <c r="F133" s="40"/>
      <c r="G133" s="40" t="s">
        <v>68</v>
      </c>
      <c r="H133" s="40">
        <v>58</v>
      </c>
      <c r="I133" s="40">
        <v>710000000</v>
      </c>
      <c r="J133" s="40" t="s">
        <v>94</v>
      </c>
      <c r="K133" s="40" t="s">
        <v>264</v>
      </c>
      <c r="L133" s="40" t="s">
        <v>31</v>
      </c>
      <c r="M133" s="40">
        <v>433257100</v>
      </c>
      <c r="N133" s="40" t="s">
        <v>148</v>
      </c>
      <c r="O133" s="40" t="s">
        <v>44</v>
      </c>
      <c r="P133" s="40" t="s">
        <v>121</v>
      </c>
      <c r="Q133" s="40"/>
      <c r="R133" s="40"/>
      <c r="S133" s="40">
        <v>0</v>
      </c>
      <c r="T133" s="40">
        <v>0</v>
      </c>
      <c r="U133" s="40">
        <v>100</v>
      </c>
      <c r="V133" s="40" t="s">
        <v>89</v>
      </c>
      <c r="W133" s="40" t="s">
        <v>76</v>
      </c>
      <c r="X133" s="9">
        <v>60</v>
      </c>
      <c r="Y133" s="9">
        <v>1234.34</v>
      </c>
      <c r="Z133" s="9">
        <f t="shared" si="22"/>
        <v>74060.4</v>
      </c>
      <c r="AA133" s="9">
        <f t="shared" si="23"/>
        <v>82947.648</v>
      </c>
      <c r="AB133" s="9">
        <v>60</v>
      </c>
      <c r="AC133" s="9">
        <v>1234.34</v>
      </c>
      <c r="AD133" s="9">
        <f t="shared" si="24"/>
        <v>74060.4</v>
      </c>
      <c r="AE133" s="9">
        <f t="shared" si="25"/>
        <v>82947.648</v>
      </c>
      <c r="AF133" s="9">
        <v>60</v>
      </c>
      <c r="AG133" s="9">
        <v>1234.34</v>
      </c>
      <c r="AH133" s="9">
        <f t="shared" si="26"/>
        <v>74060.4</v>
      </c>
      <c r="AI133" s="9">
        <f t="shared" si="37"/>
        <v>82947.648</v>
      </c>
      <c r="AJ133" s="9">
        <v>60</v>
      </c>
      <c r="AK133" s="9">
        <v>1234.34</v>
      </c>
      <c r="AL133" s="9">
        <f t="shared" si="28"/>
        <v>74060.4</v>
      </c>
      <c r="AM133" s="9">
        <f t="shared" si="38"/>
        <v>82947.648</v>
      </c>
      <c r="AN133" s="9"/>
      <c r="AO133" s="9"/>
      <c r="AP133" s="9">
        <f t="shared" si="30"/>
        <v>0</v>
      </c>
      <c r="AQ133" s="9">
        <f t="shared" si="39"/>
        <v>0</v>
      </c>
      <c r="AR133" s="9"/>
      <c r="AS133" s="9"/>
      <c r="AT133" s="9">
        <f t="shared" si="32"/>
        <v>0</v>
      </c>
      <c r="AU133" s="9">
        <f t="shared" si="40"/>
        <v>0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>
        <f t="shared" si="41"/>
        <v>240</v>
      </c>
      <c r="EK133" s="9">
        <f aca="true" t="shared" si="42" ref="EK133:EK158">SUM(AT133,AP133,AL133,AD133,Z133,AH133)</f>
        <v>296241.6</v>
      </c>
      <c r="EL133" s="9">
        <f aca="true" t="shared" si="43" ref="EL133:EL158">IF(W133="С НДС",EK133*1.12,EK133)</f>
        <v>331790.592</v>
      </c>
      <c r="EM133" s="10" t="s">
        <v>95</v>
      </c>
      <c r="EN133" s="40"/>
      <c r="EO133" s="40"/>
      <c r="EP133" s="40" t="s">
        <v>92</v>
      </c>
      <c r="EQ133" s="40" t="s">
        <v>122</v>
      </c>
      <c r="ER133" s="40" t="s">
        <v>122</v>
      </c>
      <c r="ES133" s="40"/>
      <c r="ET133" s="40"/>
      <c r="EU133" s="40"/>
      <c r="EV133" s="40"/>
      <c r="EW133" s="40"/>
      <c r="EX133" s="10"/>
      <c r="EY133" s="10" t="s">
        <v>261</v>
      </c>
      <c r="EZ133" s="10" t="s">
        <v>262</v>
      </c>
      <c r="FA133" s="46" t="s">
        <v>256</v>
      </c>
    </row>
    <row r="134" spans="1:157" ht="19.5" customHeight="1">
      <c r="A134" s="8" t="s">
        <v>369</v>
      </c>
      <c r="B134" s="40" t="s">
        <v>96</v>
      </c>
      <c r="C134" s="40" t="s">
        <v>97</v>
      </c>
      <c r="D134" s="40" t="s">
        <v>98</v>
      </c>
      <c r="E134" s="40" t="s">
        <v>65</v>
      </c>
      <c r="F134" s="40"/>
      <c r="G134" s="40" t="s">
        <v>68</v>
      </c>
      <c r="H134" s="40">
        <v>58</v>
      </c>
      <c r="I134" s="40">
        <v>710000000</v>
      </c>
      <c r="J134" s="40" t="s">
        <v>94</v>
      </c>
      <c r="K134" s="40" t="s">
        <v>264</v>
      </c>
      <c r="L134" s="40" t="s">
        <v>31</v>
      </c>
      <c r="M134" s="40">
        <v>431010000</v>
      </c>
      <c r="N134" s="40" t="s">
        <v>114</v>
      </c>
      <c r="O134" s="40" t="s">
        <v>44</v>
      </c>
      <c r="P134" s="40" t="s">
        <v>121</v>
      </c>
      <c r="Q134" s="40"/>
      <c r="R134" s="40"/>
      <c r="S134" s="40">
        <v>0</v>
      </c>
      <c r="T134" s="40">
        <v>0</v>
      </c>
      <c r="U134" s="40">
        <v>100</v>
      </c>
      <c r="V134" s="40" t="s">
        <v>89</v>
      </c>
      <c r="W134" s="40" t="s">
        <v>76</v>
      </c>
      <c r="X134" s="9">
        <v>600</v>
      </c>
      <c r="Y134" s="9">
        <v>1234.34</v>
      </c>
      <c r="Z134" s="9">
        <f t="shared" si="22"/>
        <v>740604</v>
      </c>
      <c r="AA134" s="9">
        <f t="shared" si="23"/>
        <v>829476.4800000001</v>
      </c>
      <c r="AB134" s="9">
        <v>600</v>
      </c>
      <c r="AC134" s="9">
        <v>1234.34</v>
      </c>
      <c r="AD134" s="9">
        <f t="shared" si="24"/>
        <v>740604</v>
      </c>
      <c r="AE134" s="9">
        <f t="shared" si="25"/>
        <v>829476.4800000001</v>
      </c>
      <c r="AF134" s="9">
        <v>600</v>
      </c>
      <c r="AG134" s="9">
        <v>1234.34</v>
      </c>
      <c r="AH134" s="9">
        <f t="shared" si="26"/>
        <v>740604</v>
      </c>
      <c r="AI134" s="9">
        <f t="shared" si="37"/>
        <v>829476.4800000001</v>
      </c>
      <c r="AJ134" s="9">
        <v>600</v>
      </c>
      <c r="AK134" s="9">
        <v>1234.34</v>
      </c>
      <c r="AL134" s="9">
        <f t="shared" si="28"/>
        <v>740604</v>
      </c>
      <c r="AM134" s="9">
        <f t="shared" si="38"/>
        <v>829476.4800000001</v>
      </c>
      <c r="AN134" s="9"/>
      <c r="AO134" s="9"/>
      <c r="AP134" s="9">
        <f t="shared" si="30"/>
        <v>0</v>
      </c>
      <c r="AQ134" s="9">
        <f t="shared" si="39"/>
        <v>0</v>
      </c>
      <c r="AR134" s="9"/>
      <c r="AS134" s="9"/>
      <c r="AT134" s="9">
        <f t="shared" si="32"/>
        <v>0</v>
      </c>
      <c r="AU134" s="9">
        <f t="shared" si="40"/>
        <v>0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>
        <f t="shared" si="41"/>
        <v>2400</v>
      </c>
      <c r="EK134" s="9">
        <f t="shared" si="42"/>
        <v>2962416</v>
      </c>
      <c r="EL134" s="9">
        <f t="shared" si="43"/>
        <v>3317905.9200000004</v>
      </c>
      <c r="EM134" s="10" t="s">
        <v>95</v>
      </c>
      <c r="EN134" s="40"/>
      <c r="EO134" s="40"/>
      <c r="EP134" s="40" t="s">
        <v>92</v>
      </c>
      <c r="EQ134" s="40" t="s">
        <v>122</v>
      </c>
      <c r="ER134" s="40" t="s">
        <v>122</v>
      </c>
      <c r="ES134" s="40"/>
      <c r="ET134" s="40"/>
      <c r="EU134" s="40"/>
      <c r="EV134" s="40"/>
      <c r="EW134" s="40"/>
      <c r="EX134" s="10"/>
      <c r="EY134" s="10" t="s">
        <v>261</v>
      </c>
      <c r="EZ134" s="10" t="s">
        <v>262</v>
      </c>
      <c r="FA134" s="46" t="s">
        <v>256</v>
      </c>
    </row>
    <row r="135" spans="1:157" ht="19.5" customHeight="1">
      <c r="A135" s="8" t="s">
        <v>370</v>
      </c>
      <c r="B135" s="40" t="s">
        <v>96</v>
      </c>
      <c r="C135" s="40" t="s">
        <v>97</v>
      </c>
      <c r="D135" s="40" t="s">
        <v>98</v>
      </c>
      <c r="E135" s="40" t="s">
        <v>65</v>
      </c>
      <c r="F135" s="40"/>
      <c r="G135" s="40" t="s">
        <v>68</v>
      </c>
      <c r="H135" s="40">
        <v>58</v>
      </c>
      <c r="I135" s="40">
        <v>710000000</v>
      </c>
      <c r="J135" s="40" t="s">
        <v>94</v>
      </c>
      <c r="K135" s="40" t="s">
        <v>264</v>
      </c>
      <c r="L135" s="40" t="s">
        <v>31</v>
      </c>
      <c r="M135" s="40">
        <v>511610000</v>
      </c>
      <c r="N135" s="40" t="s">
        <v>113</v>
      </c>
      <c r="O135" s="40" t="s">
        <v>44</v>
      </c>
      <c r="P135" s="40" t="s">
        <v>121</v>
      </c>
      <c r="Q135" s="40"/>
      <c r="R135" s="40"/>
      <c r="S135" s="40">
        <v>0</v>
      </c>
      <c r="T135" s="40">
        <v>0</v>
      </c>
      <c r="U135" s="40">
        <v>100</v>
      </c>
      <c r="V135" s="40" t="s">
        <v>89</v>
      </c>
      <c r="W135" s="40" t="s">
        <v>76</v>
      </c>
      <c r="X135" s="9">
        <v>80</v>
      </c>
      <c r="Y135" s="9">
        <v>1234.34</v>
      </c>
      <c r="Z135" s="9">
        <f t="shared" si="22"/>
        <v>98747.2</v>
      </c>
      <c r="AA135" s="9">
        <f t="shared" si="23"/>
        <v>110596.864</v>
      </c>
      <c r="AB135" s="9">
        <v>80</v>
      </c>
      <c r="AC135" s="9">
        <v>1234.34</v>
      </c>
      <c r="AD135" s="9">
        <f t="shared" si="24"/>
        <v>98747.2</v>
      </c>
      <c r="AE135" s="9">
        <f t="shared" si="25"/>
        <v>110596.864</v>
      </c>
      <c r="AF135" s="9">
        <v>80</v>
      </c>
      <c r="AG135" s="9">
        <v>1234.34</v>
      </c>
      <c r="AH135" s="9">
        <f t="shared" si="26"/>
        <v>98747.2</v>
      </c>
      <c r="AI135" s="9">
        <f t="shared" si="37"/>
        <v>110596.864</v>
      </c>
      <c r="AJ135" s="9">
        <v>80</v>
      </c>
      <c r="AK135" s="9">
        <v>1234.34</v>
      </c>
      <c r="AL135" s="9">
        <f t="shared" si="28"/>
        <v>98747.2</v>
      </c>
      <c r="AM135" s="9">
        <f t="shared" si="38"/>
        <v>110596.864</v>
      </c>
      <c r="AN135" s="9"/>
      <c r="AO135" s="9"/>
      <c r="AP135" s="9">
        <f t="shared" si="30"/>
        <v>0</v>
      </c>
      <c r="AQ135" s="9">
        <f t="shared" si="39"/>
        <v>0</v>
      </c>
      <c r="AR135" s="9"/>
      <c r="AS135" s="9"/>
      <c r="AT135" s="9">
        <f t="shared" si="32"/>
        <v>0</v>
      </c>
      <c r="AU135" s="9">
        <f t="shared" si="40"/>
        <v>0</v>
      </c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>
        <f t="shared" si="41"/>
        <v>320</v>
      </c>
      <c r="EK135" s="9">
        <f t="shared" si="42"/>
        <v>394988.8</v>
      </c>
      <c r="EL135" s="9">
        <f t="shared" si="43"/>
        <v>442387.456</v>
      </c>
      <c r="EM135" s="10" t="s">
        <v>95</v>
      </c>
      <c r="EN135" s="40"/>
      <c r="EO135" s="40"/>
      <c r="EP135" s="40" t="s">
        <v>92</v>
      </c>
      <c r="EQ135" s="40" t="s">
        <v>122</v>
      </c>
      <c r="ER135" s="40" t="s">
        <v>122</v>
      </c>
      <c r="ES135" s="40"/>
      <c r="ET135" s="40"/>
      <c r="EU135" s="40"/>
      <c r="EV135" s="40"/>
      <c r="EW135" s="40"/>
      <c r="EX135" s="10"/>
      <c r="EY135" s="10" t="s">
        <v>261</v>
      </c>
      <c r="EZ135" s="10" t="s">
        <v>262</v>
      </c>
      <c r="FA135" s="46" t="s">
        <v>256</v>
      </c>
    </row>
    <row r="136" spans="1:157" ht="19.5" customHeight="1">
      <c r="A136" s="8" t="s">
        <v>371</v>
      </c>
      <c r="B136" s="40" t="s">
        <v>96</v>
      </c>
      <c r="C136" s="40" t="s">
        <v>97</v>
      </c>
      <c r="D136" s="40" t="s">
        <v>98</v>
      </c>
      <c r="E136" s="40" t="s">
        <v>65</v>
      </c>
      <c r="F136" s="40"/>
      <c r="G136" s="40" t="s">
        <v>68</v>
      </c>
      <c r="H136" s="40">
        <v>58</v>
      </c>
      <c r="I136" s="40">
        <v>710000000</v>
      </c>
      <c r="J136" s="40" t="s">
        <v>94</v>
      </c>
      <c r="K136" s="40" t="s">
        <v>264</v>
      </c>
      <c r="L136" s="40" t="s">
        <v>31</v>
      </c>
      <c r="M136" s="40">
        <v>316621100</v>
      </c>
      <c r="N136" s="40" t="s">
        <v>112</v>
      </c>
      <c r="O136" s="40" t="s">
        <v>44</v>
      </c>
      <c r="P136" s="40" t="s">
        <v>121</v>
      </c>
      <c r="Q136" s="40"/>
      <c r="R136" s="40"/>
      <c r="S136" s="40">
        <v>0</v>
      </c>
      <c r="T136" s="40">
        <v>0</v>
      </c>
      <c r="U136" s="40">
        <v>100</v>
      </c>
      <c r="V136" s="40" t="s">
        <v>89</v>
      </c>
      <c r="W136" s="40" t="s">
        <v>76</v>
      </c>
      <c r="X136" s="9">
        <v>80</v>
      </c>
      <c r="Y136" s="9">
        <v>1234.34</v>
      </c>
      <c r="Z136" s="9">
        <f t="shared" si="22"/>
        <v>98747.2</v>
      </c>
      <c r="AA136" s="9">
        <f t="shared" si="23"/>
        <v>110596.864</v>
      </c>
      <c r="AB136" s="9">
        <v>80</v>
      </c>
      <c r="AC136" s="9">
        <v>1234.34</v>
      </c>
      <c r="AD136" s="9">
        <f t="shared" si="24"/>
        <v>98747.2</v>
      </c>
      <c r="AE136" s="9">
        <f t="shared" si="25"/>
        <v>110596.864</v>
      </c>
      <c r="AF136" s="9">
        <v>80</v>
      </c>
      <c r="AG136" s="9">
        <v>1234.34</v>
      </c>
      <c r="AH136" s="9">
        <f t="shared" si="26"/>
        <v>98747.2</v>
      </c>
      <c r="AI136" s="9">
        <f t="shared" si="37"/>
        <v>110596.864</v>
      </c>
      <c r="AJ136" s="9">
        <v>80</v>
      </c>
      <c r="AK136" s="9">
        <v>1234.34</v>
      </c>
      <c r="AL136" s="9">
        <f t="shared" si="28"/>
        <v>98747.2</v>
      </c>
      <c r="AM136" s="9">
        <f t="shared" si="38"/>
        <v>110596.864</v>
      </c>
      <c r="AN136" s="9"/>
      <c r="AO136" s="9"/>
      <c r="AP136" s="9">
        <f t="shared" si="30"/>
        <v>0</v>
      </c>
      <c r="AQ136" s="9">
        <f t="shared" si="39"/>
        <v>0</v>
      </c>
      <c r="AR136" s="9"/>
      <c r="AS136" s="9"/>
      <c r="AT136" s="9">
        <f t="shared" si="32"/>
        <v>0</v>
      </c>
      <c r="AU136" s="9">
        <f t="shared" si="40"/>
        <v>0</v>
      </c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>
        <f t="shared" si="41"/>
        <v>320</v>
      </c>
      <c r="EK136" s="9">
        <f t="shared" si="42"/>
        <v>394988.8</v>
      </c>
      <c r="EL136" s="9">
        <f t="shared" si="43"/>
        <v>442387.456</v>
      </c>
      <c r="EM136" s="10" t="s">
        <v>95</v>
      </c>
      <c r="EN136" s="40"/>
      <c r="EO136" s="40"/>
      <c r="EP136" s="40" t="s">
        <v>92</v>
      </c>
      <c r="EQ136" s="40" t="s">
        <v>122</v>
      </c>
      <c r="ER136" s="40" t="s">
        <v>122</v>
      </c>
      <c r="ES136" s="40"/>
      <c r="ET136" s="40"/>
      <c r="EU136" s="40"/>
      <c r="EV136" s="40"/>
      <c r="EW136" s="40"/>
      <c r="EX136" s="10"/>
      <c r="EY136" s="10" t="s">
        <v>261</v>
      </c>
      <c r="EZ136" s="10" t="s">
        <v>262</v>
      </c>
      <c r="FA136" s="46" t="s">
        <v>256</v>
      </c>
    </row>
    <row r="137" spans="1:157" ht="19.5" customHeight="1">
      <c r="A137" s="8" t="s">
        <v>372</v>
      </c>
      <c r="B137" s="40" t="s">
        <v>96</v>
      </c>
      <c r="C137" s="40" t="s">
        <v>97</v>
      </c>
      <c r="D137" s="40" t="s">
        <v>98</v>
      </c>
      <c r="E137" s="40" t="s">
        <v>65</v>
      </c>
      <c r="F137" s="40"/>
      <c r="G137" s="40" t="s">
        <v>68</v>
      </c>
      <c r="H137" s="40">
        <v>58</v>
      </c>
      <c r="I137" s="40">
        <v>710000000</v>
      </c>
      <c r="J137" s="40" t="s">
        <v>94</v>
      </c>
      <c r="K137" s="40" t="s">
        <v>264</v>
      </c>
      <c r="L137" s="40" t="s">
        <v>31</v>
      </c>
      <c r="M137" s="40" t="s">
        <v>149</v>
      </c>
      <c r="N137" s="40" t="s">
        <v>119</v>
      </c>
      <c r="O137" s="40" t="s">
        <v>44</v>
      </c>
      <c r="P137" s="40" t="s">
        <v>121</v>
      </c>
      <c r="Q137" s="40"/>
      <c r="R137" s="40"/>
      <c r="S137" s="40">
        <v>0</v>
      </c>
      <c r="T137" s="40">
        <v>0</v>
      </c>
      <c r="U137" s="40">
        <v>100</v>
      </c>
      <c r="V137" s="40" t="s">
        <v>89</v>
      </c>
      <c r="W137" s="40" t="s">
        <v>76</v>
      </c>
      <c r="X137" s="9">
        <v>60</v>
      </c>
      <c r="Y137" s="9">
        <v>1234.34</v>
      </c>
      <c r="Z137" s="9">
        <f t="shared" si="22"/>
        <v>74060.4</v>
      </c>
      <c r="AA137" s="9">
        <f t="shared" si="23"/>
        <v>82947.648</v>
      </c>
      <c r="AB137" s="9">
        <v>60</v>
      </c>
      <c r="AC137" s="9">
        <v>1234.34</v>
      </c>
      <c r="AD137" s="9">
        <f t="shared" si="24"/>
        <v>74060.4</v>
      </c>
      <c r="AE137" s="9">
        <f t="shared" si="25"/>
        <v>82947.648</v>
      </c>
      <c r="AF137" s="9">
        <v>60</v>
      </c>
      <c r="AG137" s="9">
        <v>1234.34</v>
      </c>
      <c r="AH137" s="9">
        <f t="shared" si="26"/>
        <v>74060.4</v>
      </c>
      <c r="AI137" s="9">
        <f t="shared" si="37"/>
        <v>82947.648</v>
      </c>
      <c r="AJ137" s="9">
        <v>60</v>
      </c>
      <c r="AK137" s="9">
        <v>1234.34</v>
      </c>
      <c r="AL137" s="9">
        <f t="shared" si="28"/>
        <v>74060.4</v>
      </c>
      <c r="AM137" s="9">
        <f t="shared" si="38"/>
        <v>82947.648</v>
      </c>
      <c r="AN137" s="9"/>
      <c r="AO137" s="9"/>
      <c r="AP137" s="9">
        <f t="shared" si="30"/>
        <v>0</v>
      </c>
      <c r="AQ137" s="9">
        <f t="shared" si="39"/>
        <v>0</v>
      </c>
      <c r="AR137" s="9"/>
      <c r="AS137" s="9"/>
      <c r="AT137" s="9">
        <f t="shared" si="32"/>
        <v>0</v>
      </c>
      <c r="AU137" s="9">
        <f t="shared" si="40"/>
        <v>0</v>
      </c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>
        <f t="shared" si="41"/>
        <v>240</v>
      </c>
      <c r="EK137" s="9">
        <f t="shared" si="42"/>
        <v>296241.6</v>
      </c>
      <c r="EL137" s="9">
        <f t="shared" si="43"/>
        <v>331790.592</v>
      </c>
      <c r="EM137" s="10" t="s">
        <v>95</v>
      </c>
      <c r="EN137" s="40"/>
      <c r="EO137" s="40"/>
      <c r="EP137" s="40" t="s">
        <v>92</v>
      </c>
      <c r="EQ137" s="40" t="s">
        <v>122</v>
      </c>
      <c r="ER137" s="40" t="s">
        <v>122</v>
      </c>
      <c r="ES137" s="40"/>
      <c r="ET137" s="40"/>
      <c r="EU137" s="40"/>
      <c r="EV137" s="40"/>
      <c r="EW137" s="40"/>
      <c r="EX137" s="10"/>
      <c r="EY137" s="10" t="s">
        <v>261</v>
      </c>
      <c r="EZ137" s="10" t="s">
        <v>262</v>
      </c>
      <c r="FA137" s="46" t="s">
        <v>256</v>
      </c>
    </row>
    <row r="138" spans="1:157" ht="19.5" customHeight="1">
      <c r="A138" s="8" t="s">
        <v>373</v>
      </c>
      <c r="B138" s="40" t="s">
        <v>96</v>
      </c>
      <c r="C138" s="40" t="s">
        <v>97</v>
      </c>
      <c r="D138" s="40" t="s">
        <v>98</v>
      </c>
      <c r="E138" s="40" t="s">
        <v>65</v>
      </c>
      <c r="F138" s="40"/>
      <c r="G138" s="40" t="s">
        <v>68</v>
      </c>
      <c r="H138" s="40">
        <v>58</v>
      </c>
      <c r="I138" s="40">
        <v>710000000</v>
      </c>
      <c r="J138" s="40" t="s">
        <v>94</v>
      </c>
      <c r="K138" s="40" t="s">
        <v>264</v>
      </c>
      <c r="L138" s="40" t="s">
        <v>31</v>
      </c>
      <c r="M138" s="40">
        <v>750000000</v>
      </c>
      <c r="N138" s="40" t="s">
        <v>115</v>
      </c>
      <c r="O138" s="40" t="s">
        <v>44</v>
      </c>
      <c r="P138" s="40" t="s">
        <v>121</v>
      </c>
      <c r="Q138" s="40"/>
      <c r="R138" s="40"/>
      <c r="S138" s="40">
        <v>0</v>
      </c>
      <c r="T138" s="40">
        <v>0</v>
      </c>
      <c r="U138" s="40">
        <v>100</v>
      </c>
      <c r="V138" s="40" t="s">
        <v>89</v>
      </c>
      <c r="W138" s="40" t="s">
        <v>76</v>
      </c>
      <c r="X138" s="9">
        <v>20</v>
      </c>
      <c r="Y138" s="9">
        <v>1234.34</v>
      </c>
      <c r="Z138" s="9">
        <f t="shared" si="22"/>
        <v>24686.8</v>
      </c>
      <c r="AA138" s="9">
        <f t="shared" si="23"/>
        <v>27649.216</v>
      </c>
      <c r="AB138" s="9">
        <v>20</v>
      </c>
      <c r="AC138" s="9">
        <v>1234.34</v>
      </c>
      <c r="AD138" s="9">
        <f t="shared" si="24"/>
        <v>24686.8</v>
      </c>
      <c r="AE138" s="9">
        <f t="shared" si="25"/>
        <v>27649.216</v>
      </c>
      <c r="AF138" s="9">
        <v>20</v>
      </c>
      <c r="AG138" s="9">
        <v>1234.34</v>
      </c>
      <c r="AH138" s="9">
        <f t="shared" si="26"/>
        <v>24686.8</v>
      </c>
      <c r="AI138" s="9">
        <f t="shared" si="37"/>
        <v>27649.216</v>
      </c>
      <c r="AJ138" s="9">
        <v>20</v>
      </c>
      <c r="AK138" s="9">
        <v>1234.34</v>
      </c>
      <c r="AL138" s="9">
        <f t="shared" si="28"/>
        <v>24686.8</v>
      </c>
      <c r="AM138" s="9">
        <f t="shared" si="38"/>
        <v>27649.216</v>
      </c>
      <c r="AN138" s="9"/>
      <c r="AO138" s="9"/>
      <c r="AP138" s="9">
        <f t="shared" si="30"/>
        <v>0</v>
      </c>
      <c r="AQ138" s="9">
        <f t="shared" si="39"/>
        <v>0</v>
      </c>
      <c r="AR138" s="9"/>
      <c r="AS138" s="9"/>
      <c r="AT138" s="9">
        <f t="shared" si="32"/>
        <v>0</v>
      </c>
      <c r="AU138" s="9">
        <f t="shared" si="40"/>
        <v>0</v>
      </c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>
        <f t="shared" si="41"/>
        <v>80</v>
      </c>
      <c r="EK138" s="9">
        <f t="shared" si="42"/>
        <v>98747.2</v>
      </c>
      <c r="EL138" s="9">
        <f t="shared" si="43"/>
        <v>110596.864</v>
      </c>
      <c r="EM138" s="10" t="s">
        <v>95</v>
      </c>
      <c r="EN138" s="40"/>
      <c r="EO138" s="40"/>
      <c r="EP138" s="40" t="s">
        <v>92</v>
      </c>
      <c r="EQ138" s="40" t="s">
        <v>122</v>
      </c>
      <c r="ER138" s="40" t="s">
        <v>122</v>
      </c>
      <c r="ES138" s="40"/>
      <c r="ET138" s="40"/>
      <c r="EU138" s="40"/>
      <c r="EV138" s="40"/>
      <c r="EW138" s="40"/>
      <c r="EX138" s="10"/>
      <c r="EY138" s="10" t="s">
        <v>261</v>
      </c>
      <c r="EZ138" s="10" t="s">
        <v>262</v>
      </c>
      <c r="FA138" s="46" t="s">
        <v>256</v>
      </c>
    </row>
    <row r="139" spans="1:157" ht="19.5" customHeight="1">
      <c r="A139" s="8" t="s">
        <v>374</v>
      </c>
      <c r="B139" s="40" t="s">
        <v>96</v>
      </c>
      <c r="C139" s="40" t="s">
        <v>97</v>
      </c>
      <c r="D139" s="40" t="s">
        <v>98</v>
      </c>
      <c r="E139" s="40" t="s">
        <v>65</v>
      </c>
      <c r="F139" s="40"/>
      <c r="G139" s="40" t="s">
        <v>68</v>
      </c>
      <c r="H139" s="40">
        <v>58</v>
      </c>
      <c r="I139" s="40">
        <v>710000000</v>
      </c>
      <c r="J139" s="40" t="s">
        <v>94</v>
      </c>
      <c r="K139" s="40" t="s">
        <v>264</v>
      </c>
      <c r="L139" s="40" t="s">
        <v>31</v>
      </c>
      <c r="M139" s="40">
        <v>631010000</v>
      </c>
      <c r="N139" s="40" t="s">
        <v>111</v>
      </c>
      <c r="O139" s="40" t="s">
        <v>44</v>
      </c>
      <c r="P139" s="40" t="s">
        <v>121</v>
      </c>
      <c r="Q139" s="40"/>
      <c r="R139" s="40"/>
      <c r="S139" s="40">
        <v>0</v>
      </c>
      <c r="T139" s="40">
        <v>0</v>
      </c>
      <c r="U139" s="40">
        <v>100</v>
      </c>
      <c r="V139" s="40" t="s">
        <v>89</v>
      </c>
      <c r="W139" s="40" t="s">
        <v>76</v>
      </c>
      <c r="X139" s="9">
        <v>50</v>
      </c>
      <c r="Y139" s="9">
        <v>1234.34</v>
      </c>
      <c r="Z139" s="9">
        <f t="shared" si="22"/>
        <v>61716.99999999999</v>
      </c>
      <c r="AA139" s="9">
        <f t="shared" si="23"/>
        <v>69123.04</v>
      </c>
      <c r="AB139" s="9">
        <v>50</v>
      </c>
      <c r="AC139" s="9">
        <v>1234.34</v>
      </c>
      <c r="AD139" s="9">
        <f t="shared" si="24"/>
        <v>61716.99999999999</v>
      </c>
      <c r="AE139" s="9">
        <f t="shared" si="25"/>
        <v>69123.04</v>
      </c>
      <c r="AF139" s="9">
        <v>50</v>
      </c>
      <c r="AG139" s="9">
        <v>1234.34</v>
      </c>
      <c r="AH139" s="9">
        <f t="shared" si="26"/>
        <v>61716.99999999999</v>
      </c>
      <c r="AI139" s="9">
        <f t="shared" si="37"/>
        <v>69123.04</v>
      </c>
      <c r="AJ139" s="9">
        <v>50</v>
      </c>
      <c r="AK139" s="9">
        <v>1234.34</v>
      </c>
      <c r="AL139" s="9">
        <f t="shared" si="28"/>
        <v>61716.99999999999</v>
      </c>
      <c r="AM139" s="9">
        <f t="shared" si="38"/>
        <v>69123.04</v>
      </c>
      <c r="AN139" s="9"/>
      <c r="AO139" s="9"/>
      <c r="AP139" s="9">
        <f t="shared" si="30"/>
        <v>0</v>
      </c>
      <c r="AQ139" s="9">
        <f t="shared" si="39"/>
        <v>0</v>
      </c>
      <c r="AR139" s="9"/>
      <c r="AS139" s="9"/>
      <c r="AT139" s="9">
        <f t="shared" si="32"/>
        <v>0</v>
      </c>
      <c r="AU139" s="9">
        <f t="shared" si="40"/>
        <v>0</v>
      </c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>
        <f t="shared" si="41"/>
        <v>200</v>
      </c>
      <c r="EK139" s="9">
        <f t="shared" si="42"/>
        <v>246867.99999999997</v>
      </c>
      <c r="EL139" s="9">
        <f t="shared" si="43"/>
        <v>276492.16</v>
      </c>
      <c r="EM139" s="10" t="s">
        <v>95</v>
      </c>
      <c r="EN139" s="40"/>
      <c r="EO139" s="40"/>
      <c r="EP139" s="40" t="s">
        <v>92</v>
      </c>
      <c r="EQ139" s="40" t="s">
        <v>122</v>
      </c>
      <c r="ER139" s="40" t="s">
        <v>122</v>
      </c>
      <c r="ES139" s="40"/>
      <c r="ET139" s="40"/>
      <c r="EU139" s="40"/>
      <c r="EV139" s="40"/>
      <c r="EW139" s="40"/>
      <c r="EX139" s="10"/>
      <c r="EY139" s="10" t="s">
        <v>261</v>
      </c>
      <c r="EZ139" s="10" t="s">
        <v>262</v>
      </c>
      <c r="FA139" s="46" t="s">
        <v>256</v>
      </c>
    </row>
    <row r="140" spans="1:157" ht="19.5" customHeight="1">
      <c r="A140" s="8" t="s">
        <v>375</v>
      </c>
      <c r="B140" s="40" t="s">
        <v>96</v>
      </c>
      <c r="C140" s="40" t="s">
        <v>97</v>
      </c>
      <c r="D140" s="40" t="s">
        <v>98</v>
      </c>
      <c r="E140" s="40" t="s">
        <v>65</v>
      </c>
      <c r="F140" s="40"/>
      <c r="G140" s="40" t="s">
        <v>68</v>
      </c>
      <c r="H140" s="40">
        <v>58</v>
      </c>
      <c r="I140" s="40">
        <v>710000000</v>
      </c>
      <c r="J140" s="40" t="s">
        <v>94</v>
      </c>
      <c r="K140" s="40" t="s">
        <v>264</v>
      </c>
      <c r="L140" s="40" t="s">
        <v>31</v>
      </c>
      <c r="M140" s="40">
        <v>396473100</v>
      </c>
      <c r="N140" s="40" t="s">
        <v>110</v>
      </c>
      <c r="O140" s="40" t="s">
        <v>44</v>
      </c>
      <c r="P140" s="40" t="s">
        <v>121</v>
      </c>
      <c r="Q140" s="40"/>
      <c r="R140" s="40"/>
      <c r="S140" s="40">
        <v>0</v>
      </c>
      <c r="T140" s="40">
        <v>0</v>
      </c>
      <c r="U140" s="40">
        <v>100</v>
      </c>
      <c r="V140" s="40" t="s">
        <v>89</v>
      </c>
      <c r="W140" s="40" t="s">
        <v>76</v>
      </c>
      <c r="X140" s="9">
        <v>400</v>
      </c>
      <c r="Y140" s="9">
        <v>1234.34</v>
      </c>
      <c r="Z140" s="9">
        <f t="shared" si="22"/>
        <v>493735.99999999994</v>
      </c>
      <c r="AA140" s="9">
        <f t="shared" si="23"/>
        <v>552984.32</v>
      </c>
      <c r="AB140" s="9">
        <v>400</v>
      </c>
      <c r="AC140" s="9">
        <v>1234.34</v>
      </c>
      <c r="AD140" s="9">
        <f t="shared" si="24"/>
        <v>493735.99999999994</v>
      </c>
      <c r="AE140" s="9">
        <f t="shared" si="25"/>
        <v>552984.32</v>
      </c>
      <c r="AF140" s="9">
        <v>400</v>
      </c>
      <c r="AG140" s="9">
        <v>1234.34</v>
      </c>
      <c r="AH140" s="9">
        <f t="shared" si="26"/>
        <v>493735.99999999994</v>
      </c>
      <c r="AI140" s="9">
        <f t="shared" si="37"/>
        <v>552984.32</v>
      </c>
      <c r="AJ140" s="9">
        <v>400</v>
      </c>
      <c r="AK140" s="9">
        <v>1234.34</v>
      </c>
      <c r="AL140" s="9">
        <f t="shared" si="28"/>
        <v>493735.99999999994</v>
      </c>
      <c r="AM140" s="9">
        <f t="shared" si="38"/>
        <v>552984.32</v>
      </c>
      <c r="AN140" s="9"/>
      <c r="AO140" s="9"/>
      <c r="AP140" s="9">
        <f t="shared" si="30"/>
        <v>0</v>
      </c>
      <c r="AQ140" s="9">
        <f t="shared" si="39"/>
        <v>0</v>
      </c>
      <c r="AR140" s="9"/>
      <c r="AS140" s="9"/>
      <c r="AT140" s="9">
        <f t="shared" si="32"/>
        <v>0</v>
      </c>
      <c r="AU140" s="9">
        <f t="shared" si="40"/>
        <v>0</v>
      </c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>
        <f t="shared" si="41"/>
        <v>1600</v>
      </c>
      <c r="EK140" s="9">
        <f t="shared" si="42"/>
        <v>1974943.9999999998</v>
      </c>
      <c r="EL140" s="9">
        <f t="shared" si="43"/>
        <v>2211937.28</v>
      </c>
      <c r="EM140" s="10" t="s">
        <v>95</v>
      </c>
      <c r="EN140" s="40"/>
      <c r="EO140" s="40"/>
      <c r="EP140" s="40" t="s">
        <v>92</v>
      </c>
      <c r="EQ140" s="40" t="s">
        <v>122</v>
      </c>
      <c r="ER140" s="40" t="s">
        <v>122</v>
      </c>
      <c r="ES140" s="40"/>
      <c r="ET140" s="40"/>
      <c r="EU140" s="40"/>
      <c r="EV140" s="40"/>
      <c r="EW140" s="40"/>
      <c r="EX140" s="10"/>
      <c r="EY140" s="10" t="s">
        <v>261</v>
      </c>
      <c r="EZ140" s="10" t="s">
        <v>262</v>
      </c>
      <c r="FA140" s="46" t="s">
        <v>256</v>
      </c>
    </row>
    <row r="141" spans="1:157" ht="19.5" customHeight="1">
      <c r="A141" s="8" t="s">
        <v>376</v>
      </c>
      <c r="B141" s="40" t="s">
        <v>96</v>
      </c>
      <c r="C141" s="40" t="s">
        <v>97</v>
      </c>
      <c r="D141" s="40" t="s">
        <v>98</v>
      </c>
      <c r="E141" s="40" t="s">
        <v>65</v>
      </c>
      <c r="F141" s="40"/>
      <c r="G141" s="40" t="s">
        <v>68</v>
      </c>
      <c r="H141" s="40">
        <v>58</v>
      </c>
      <c r="I141" s="40">
        <v>710000000</v>
      </c>
      <c r="J141" s="40" t="s">
        <v>94</v>
      </c>
      <c r="K141" s="40" t="s">
        <v>264</v>
      </c>
      <c r="L141" s="40" t="s">
        <v>31</v>
      </c>
      <c r="M141" s="40">
        <v>551010000</v>
      </c>
      <c r="N141" s="40" t="s">
        <v>109</v>
      </c>
      <c r="O141" s="40" t="s">
        <v>44</v>
      </c>
      <c r="P141" s="40" t="s">
        <v>121</v>
      </c>
      <c r="Q141" s="40"/>
      <c r="R141" s="40"/>
      <c r="S141" s="40">
        <v>0</v>
      </c>
      <c r="T141" s="40">
        <v>0</v>
      </c>
      <c r="U141" s="40">
        <v>100</v>
      </c>
      <c r="V141" s="40" t="s">
        <v>89</v>
      </c>
      <c r="W141" s="40" t="s">
        <v>76</v>
      </c>
      <c r="X141" s="9">
        <v>30</v>
      </c>
      <c r="Y141" s="9">
        <v>1234.34</v>
      </c>
      <c r="Z141" s="9">
        <f t="shared" si="22"/>
        <v>37030.2</v>
      </c>
      <c r="AA141" s="9">
        <f t="shared" si="23"/>
        <v>41473.824</v>
      </c>
      <c r="AB141" s="9">
        <v>30</v>
      </c>
      <c r="AC141" s="9">
        <v>1234.34</v>
      </c>
      <c r="AD141" s="9">
        <f t="shared" si="24"/>
        <v>37030.2</v>
      </c>
      <c r="AE141" s="9">
        <f t="shared" si="25"/>
        <v>41473.824</v>
      </c>
      <c r="AF141" s="9">
        <v>30</v>
      </c>
      <c r="AG141" s="9">
        <v>1234.34</v>
      </c>
      <c r="AH141" s="9">
        <f t="shared" si="26"/>
        <v>37030.2</v>
      </c>
      <c r="AI141" s="9">
        <f t="shared" si="37"/>
        <v>41473.824</v>
      </c>
      <c r="AJ141" s="9">
        <v>30</v>
      </c>
      <c r="AK141" s="9">
        <v>1234.34</v>
      </c>
      <c r="AL141" s="9">
        <f t="shared" si="28"/>
        <v>37030.2</v>
      </c>
      <c r="AM141" s="9">
        <f t="shared" si="38"/>
        <v>41473.824</v>
      </c>
      <c r="AN141" s="9"/>
      <c r="AO141" s="9"/>
      <c r="AP141" s="9">
        <f t="shared" si="30"/>
        <v>0</v>
      </c>
      <c r="AQ141" s="9">
        <f t="shared" si="39"/>
        <v>0</v>
      </c>
      <c r="AR141" s="9"/>
      <c r="AS141" s="9"/>
      <c r="AT141" s="9">
        <f t="shared" si="32"/>
        <v>0</v>
      </c>
      <c r="AU141" s="9">
        <f t="shared" si="40"/>
        <v>0</v>
      </c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>
        <f t="shared" si="41"/>
        <v>120</v>
      </c>
      <c r="EK141" s="9">
        <f t="shared" si="42"/>
        <v>148120.8</v>
      </c>
      <c r="EL141" s="9">
        <f t="shared" si="43"/>
        <v>165895.296</v>
      </c>
      <c r="EM141" s="10" t="s">
        <v>95</v>
      </c>
      <c r="EN141" s="40"/>
      <c r="EO141" s="40"/>
      <c r="EP141" s="40" t="s">
        <v>92</v>
      </c>
      <c r="EQ141" s="40" t="s">
        <v>122</v>
      </c>
      <c r="ER141" s="40" t="s">
        <v>122</v>
      </c>
      <c r="ES141" s="40"/>
      <c r="ET141" s="40"/>
      <c r="EU141" s="40"/>
      <c r="EV141" s="40"/>
      <c r="EW141" s="40"/>
      <c r="EX141" s="10"/>
      <c r="EY141" s="10" t="s">
        <v>261</v>
      </c>
      <c r="EZ141" s="10" t="s">
        <v>262</v>
      </c>
      <c r="FA141" s="46" t="s">
        <v>256</v>
      </c>
    </row>
    <row r="142" spans="1:157" ht="19.5" customHeight="1">
      <c r="A142" s="8" t="s">
        <v>377</v>
      </c>
      <c r="B142" s="40" t="s">
        <v>96</v>
      </c>
      <c r="C142" s="40" t="s">
        <v>97</v>
      </c>
      <c r="D142" s="40" t="s">
        <v>98</v>
      </c>
      <c r="E142" s="40" t="s">
        <v>65</v>
      </c>
      <c r="F142" s="40"/>
      <c r="G142" s="40" t="s">
        <v>68</v>
      </c>
      <c r="H142" s="40">
        <v>58</v>
      </c>
      <c r="I142" s="40">
        <v>710000000</v>
      </c>
      <c r="J142" s="40" t="s">
        <v>94</v>
      </c>
      <c r="K142" s="40" t="s">
        <v>264</v>
      </c>
      <c r="L142" s="40" t="s">
        <v>31</v>
      </c>
      <c r="M142" s="40">
        <v>552210000</v>
      </c>
      <c r="N142" s="40" t="s">
        <v>108</v>
      </c>
      <c r="O142" s="40" t="s">
        <v>44</v>
      </c>
      <c r="P142" s="40" t="s">
        <v>121</v>
      </c>
      <c r="Q142" s="40"/>
      <c r="R142" s="40"/>
      <c r="S142" s="40">
        <v>0</v>
      </c>
      <c r="T142" s="40">
        <v>0</v>
      </c>
      <c r="U142" s="40">
        <v>100</v>
      </c>
      <c r="V142" s="40" t="s">
        <v>89</v>
      </c>
      <c r="W142" s="40" t="s">
        <v>76</v>
      </c>
      <c r="X142" s="9">
        <v>60</v>
      </c>
      <c r="Y142" s="9">
        <v>1234.34</v>
      </c>
      <c r="Z142" s="9">
        <f t="shared" si="22"/>
        <v>74060.4</v>
      </c>
      <c r="AA142" s="9">
        <f t="shared" si="23"/>
        <v>82947.648</v>
      </c>
      <c r="AB142" s="9">
        <v>60</v>
      </c>
      <c r="AC142" s="9">
        <v>1234.34</v>
      </c>
      <c r="AD142" s="9">
        <f t="shared" si="24"/>
        <v>74060.4</v>
      </c>
      <c r="AE142" s="9">
        <f t="shared" si="25"/>
        <v>82947.648</v>
      </c>
      <c r="AF142" s="9">
        <v>60</v>
      </c>
      <c r="AG142" s="9">
        <v>1234.34</v>
      </c>
      <c r="AH142" s="9">
        <f t="shared" si="26"/>
        <v>74060.4</v>
      </c>
      <c r="AI142" s="9">
        <f t="shared" si="37"/>
        <v>82947.648</v>
      </c>
      <c r="AJ142" s="9">
        <v>60</v>
      </c>
      <c r="AK142" s="9">
        <v>1234.34</v>
      </c>
      <c r="AL142" s="9">
        <f t="shared" si="28"/>
        <v>74060.4</v>
      </c>
      <c r="AM142" s="9">
        <f t="shared" si="38"/>
        <v>82947.648</v>
      </c>
      <c r="AN142" s="9"/>
      <c r="AO142" s="9"/>
      <c r="AP142" s="9">
        <f t="shared" si="30"/>
        <v>0</v>
      </c>
      <c r="AQ142" s="9">
        <f t="shared" si="39"/>
        <v>0</v>
      </c>
      <c r="AR142" s="9"/>
      <c r="AS142" s="9"/>
      <c r="AT142" s="9">
        <f t="shared" si="32"/>
        <v>0</v>
      </c>
      <c r="AU142" s="9">
        <f t="shared" si="40"/>
        <v>0</v>
      </c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>
        <f t="shared" si="41"/>
        <v>240</v>
      </c>
      <c r="EK142" s="9">
        <f t="shared" si="42"/>
        <v>296241.6</v>
      </c>
      <c r="EL142" s="9">
        <f t="shared" si="43"/>
        <v>331790.592</v>
      </c>
      <c r="EM142" s="10" t="s">
        <v>95</v>
      </c>
      <c r="EN142" s="40"/>
      <c r="EO142" s="40"/>
      <c r="EP142" s="40" t="s">
        <v>92</v>
      </c>
      <c r="EQ142" s="40" t="s">
        <v>122</v>
      </c>
      <c r="ER142" s="40" t="s">
        <v>122</v>
      </c>
      <c r="ES142" s="40"/>
      <c r="ET142" s="40"/>
      <c r="EU142" s="40"/>
      <c r="EV142" s="40"/>
      <c r="EW142" s="40"/>
      <c r="EX142" s="10"/>
      <c r="EY142" s="10" t="s">
        <v>261</v>
      </c>
      <c r="EZ142" s="10" t="s">
        <v>262</v>
      </c>
      <c r="FA142" s="46" t="s">
        <v>256</v>
      </c>
    </row>
    <row r="143" spans="1:157" ht="19.5" customHeight="1">
      <c r="A143" s="8" t="s">
        <v>378</v>
      </c>
      <c r="B143" s="40" t="s">
        <v>96</v>
      </c>
      <c r="C143" s="40" t="s">
        <v>97</v>
      </c>
      <c r="D143" s="40" t="s">
        <v>98</v>
      </c>
      <c r="E143" s="40" t="s">
        <v>65</v>
      </c>
      <c r="F143" s="40"/>
      <c r="G143" s="40" t="s">
        <v>68</v>
      </c>
      <c r="H143" s="40">
        <v>58</v>
      </c>
      <c r="I143" s="40">
        <v>710000000</v>
      </c>
      <c r="J143" s="40" t="s">
        <v>94</v>
      </c>
      <c r="K143" s="40" t="s">
        <v>264</v>
      </c>
      <c r="L143" s="40" t="s">
        <v>31</v>
      </c>
      <c r="M143" s="40">
        <v>354400000</v>
      </c>
      <c r="N143" s="40" t="s">
        <v>107</v>
      </c>
      <c r="O143" s="40" t="s">
        <v>44</v>
      </c>
      <c r="P143" s="40" t="s">
        <v>121</v>
      </c>
      <c r="Q143" s="40"/>
      <c r="R143" s="40"/>
      <c r="S143" s="40">
        <v>0</v>
      </c>
      <c r="T143" s="40">
        <v>0</v>
      </c>
      <c r="U143" s="40">
        <v>100</v>
      </c>
      <c r="V143" s="40" t="s">
        <v>89</v>
      </c>
      <c r="W143" s="40" t="s">
        <v>76</v>
      </c>
      <c r="X143" s="9">
        <v>300</v>
      </c>
      <c r="Y143" s="9">
        <v>1234.34</v>
      </c>
      <c r="Z143" s="9">
        <f t="shared" si="22"/>
        <v>370302</v>
      </c>
      <c r="AA143" s="9">
        <f t="shared" si="23"/>
        <v>414738.24000000005</v>
      </c>
      <c r="AB143" s="9">
        <v>300</v>
      </c>
      <c r="AC143" s="9">
        <v>1234.34</v>
      </c>
      <c r="AD143" s="9">
        <f t="shared" si="24"/>
        <v>370302</v>
      </c>
      <c r="AE143" s="9">
        <f t="shared" si="25"/>
        <v>414738.24000000005</v>
      </c>
      <c r="AF143" s="9">
        <v>300</v>
      </c>
      <c r="AG143" s="9">
        <v>1234.34</v>
      </c>
      <c r="AH143" s="9">
        <f t="shared" si="26"/>
        <v>370302</v>
      </c>
      <c r="AI143" s="9">
        <f t="shared" si="37"/>
        <v>414738.24000000005</v>
      </c>
      <c r="AJ143" s="9">
        <v>300</v>
      </c>
      <c r="AK143" s="9">
        <v>1234.34</v>
      </c>
      <c r="AL143" s="9">
        <f t="shared" si="28"/>
        <v>370302</v>
      </c>
      <c r="AM143" s="9">
        <f t="shared" si="38"/>
        <v>414738.24000000005</v>
      </c>
      <c r="AN143" s="9"/>
      <c r="AO143" s="9"/>
      <c r="AP143" s="9">
        <f t="shared" si="30"/>
        <v>0</v>
      </c>
      <c r="AQ143" s="9">
        <f t="shared" si="39"/>
        <v>0</v>
      </c>
      <c r="AR143" s="9"/>
      <c r="AS143" s="9"/>
      <c r="AT143" s="9">
        <f t="shared" si="32"/>
        <v>0</v>
      </c>
      <c r="AU143" s="9">
        <f t="shared" si="40"/>
        <v>0</v>
      </c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>
        <f t="shared" si="41"/>
        <v>1200</v>
      </c>
      <c r="EK143" s="9">
        <f t="shared" si="42"/>
        <v>1481208</v>
      </c>
      <c r="EL143" s="9">
        <f t="shared" si="43"/>
        <v>1658952.9600000002</v>
      </c>
      <c r="EM143" s="10" t="s">
        <v>95</v>
      </c>
      <c r="EN143" s="40"/>
      <c r="EO143" s="40"/>
      <c r="EP143" s="40" t="s">
        <v>92</v>
      </c>
      <c r="EQ143" s="40" t="s">
        <v>122</v>
      </c>
      <c r="ER143" s="40" t="s">
        <v>122</v>
      </c>
      <c r="ES143" s="40"/>
      <c r="ET143" s="40"/>
      <c r="EU143" s="40"/>
      <c r="EV143" s="40"/>
      <c r="EW143" s="40"/>
      <c r="EX143" s="10"/>
      <c r="EY143" s="10" t="s">
        <v>261</v>
      </c>
      <c r="EZ143" s="10" t="s">
        <v>262</v>
      </c>
      <c r="FA143" s="46" t="s">
        <v>256</v>
      </c>
    </row>
    <row r="144" spans="1:157" ht="19.5" customHeight="1">
      <c r="A144" s="8" t="s">
        <v>379</v>
      </c>
      <c r="B144" s="40" t="s">
        <v>96</v>
      </c>
      <c r="C144" s="40" t="s">
        <v>97</v>
      </c>
      <c r="D144" s="40" t="s">
        <v>98</v>
      </c>
      <c r="E144" s="40" t="s">
        <v>65</v>
      </c>
      <c r="F144" s="40"/>
      <c r="G144" s="40" t="s">
        <v>68</v>
      </c>
      <c r="H144" s="40">
        <v>58</v>
      </c>
      <c r="I144" s="40">
        <v>710000000</v>
      </c>
      <c r="J144" s="40" t="s">
        <v>94</v>
      </c>
      <c r="K144" s="40" t="s">
        <v>264</v>
      </c>
      <c r="L144" s="40" t="s">
        <v>31</v>
      </c>
      <c r="M144" s="40">
        <v>351610000</v>
      </c>
      <c r="N144" s="40" t="s">
        <v>106</v>
      </c>
      <c r="O144" s="40" t="s">
        <v>44</v>
      </c>
      <c r="P144" s="40" t="s">
        <v>121</v>
      </c>
      <c r="Q144" s="40"/>
      <c r="R144" s="40"/>
      <c r="S144" s="40">
        <v>0</v>
      </c>
      <c r="T144" s="40">
        <v>0</v>
      </c>
      <c r="U144" s="40">
        <v>100</v>
      </c>
      <c r="V144" s="40" t="s">
        <v>89</v>
      </c>
      <c r="W144" s="40" t="s">
        <v>76</v>
      </c>
      <c r="X144" s="9">
        <v>80</v>
      </c>
      <c r="Y144" s="9">
        <v>1234.34</v>
      </c>
      <c r="Z144" s="9">
        <f t="shared" si="22"/>
        <v>98747.2</v>
      </c>
      <c r="AA144" s="9">
        <f t="shared" si="23"/>
        <v>110596.864</v>
      </c>
      <c r="AB144" s="9">
        <v>80</v>
      </c>
      <c r="AC144" s="9">
        <v>1234.34</v>
      </c>
      <c r="AD144" s="9">
        <f t="shared" si="24"/>
        <v>98747.2</v>
      </c>
      <c r="AE144" s="9">
        <f t="shared" si="25"/>
        <v>110596.864</v>
      </c>
      <c r="AF144" s="9">
        <v>80</v>
      </c>
      <c r="AG144" s="9">
        <v>1234.34</v>
      </c>
      <c r="AH144" s="9">
        <f t="shared" si="26"/>
        <v>98747.2</v>
      </c>
      <c r="AI144" s="9">
        <f t="shared" si="37"/>
        <v>110596.864</v>
      </c>
      <c r="AJ144" s="9">
        <v>80</v>
      </c>
      <c r="AK144" s="9">
        <v>1234.34</v>
      </c>
      <c r="AL144" s="9">
        <f t="shared" si="28"/>
        <v>98747.2</v>
      </c>
      <c r="AM144" s="9">
        <f t="shared" si="38"/>
        <v>110596.864</v>
      </c>
      <c r="AN144" s="9"/>
      <c r="AO144" s="9"/>
      <c r="AP144" s="9">
        <f t="shared" si="30"/>
        <v>0</v>
      </c>
      <c r="AQ144" s="9">
        <f t="shared" si="39"/>
        <v>0</v>
      </c>
      <c r="AR144" s="9"/>
      <c r="AS144" s="9"/>
      <c r="AT144" s="9">
        <f t="shared" si="32"/>
        <v>0</v>
      </c>
      <c r="AU144" s="9">
        <f t="shared" si="40"/>
        <v>0</v>
      </c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>
        <f t="shared" si="41"/>
        <v>320</v>
      </c>
      <c r="EK144" s="9">
        <f t="shared" si="42"/>
        <v>394988.8</v>
      </c>
      <c r="EL144" s="9">
        <f t="shared" si="43"/>
        <v>442387.456</v>
      </c>
      <c r="EM144" s="10" t="s">
        <v>95</v>
      </c>
      <c r="EN144" s="40"/>
      <c r="EO144" s="40"/>
      <c r="EP144" s="40" t="s">
        <v>92</v>
      </c>
      <c r="EQ144" s="40" t="s">
        <v>122</v>
      </c>
      <c r="ER144" s="40" t="s">
        <v>122</v>
      </c>
      <c r="ES144" s="40"/>
      <c r="ET144" s="40"/>
      <c r="EU144" s="40"/>
      <c r="EV144" s="40"/>
      <c r="EW144" s="40"/>
      <c r="EX144" s="10"/>
      <c r="EY144" s="10" t="s">
        <v>261</v>
      </c>
      <c r="EZ144" s="10" t="s">
        <v>262</v>
      </c>
      <c r="FA144" s="46" t="s">
        <v>256</v>
      </c>
    </row>
    <row r="145" spans="1:157" ht="19.5" customHeight="1">
      <c r="A145" s="8" t="s">
        <v>380</v>
      </c>
      <c r="B145" s="40" t="s">
        <v>96</v>
      </c>
      <c r="C145" s="40" t="s">
        <v>97</v>
      </c>
      <c r="D145" s="40" t="s">
        <v>98</v>
      </c>
      <c r="E145" s="40" t="s">
        <v>65</v>
      </c>
      <c r="F145" s="40"/>
      <c r="G145" s="40" t="s">
        <v>68</v>
      </c>
      <c r="H145" s="40">
        <v>58</v>
      </c>
      <c r="I145" s="40">
        <v>710000000</v>
      </c>
      <c r="J145" s="40" t="s">
        <v>94</v>
      </c>
      <c r="K145" s="40" t="s">
        <v>264</v>
      </c>
      <c r="L145" s="40" t="s">
        <v>31</v>
      </c>
      <c r="M145" s="40">
        <v>351010000</v>
      </c>
      <c r="N145" s="40" t="s">
        <v>105</v>
      </c>
      <c r="O145" s="40" t="s">
        <v>44</v>
      </c>
      <c r="P145" s="40" t="s">
        <v>121</v>
      </c>
      <c r="Q145" s="40"/>
      <c r="R145" s="40"/>
      <c r="S145" s="40">
        <v>0</v>
      </c>
      <c r="T145" s="40">
        <v>0</v>
      </c>
      <c r="U145" s="40">
        <v>100</v>
      </c>
      <c r="V145" s="40" t="s">
        <v>89</v>
      </c>
      <c r="W145" s="40" t="s">
        <v>76</v>
      </c>
      <c r="X145" s="9">
        <v>100</v>
      </c>
      <c r="Y145" s="9">
        <v>1234.34</v>
      </c>
      <c r="Z145" s="9">
        <f t="shared" si="22"/>
        <v>123433.99999999999</v>
      </c>
      <c r="AA145" s="9">
        <f t="shared" si="23"/>
        <v>138246.08</v>
      </c>
      <c r="AB145" s="9">
        <v>100</v>
      </c>
      <c r="AC145" s="9">
        <v>1234.34</v>
      </c>
      <c r="AD145" s="9">
        <f t="shared" si="24"/>
        <v>123433.99999999999</v>
      </c>
      <c r="AE145" s="9">
        <f t="shared" si="25"/>
        <v>138246.08</v>
      </c>
      <c r="AF145" s="9">
        <v>100</v>
      </c>
      <c r="AG145" s="9">
        <v>1234.34</v>
      </c>
      <c r="AH145" s="9">
        <f t="shared" si="26"/>
        <v>123433.99999999999</v>
      </c>
      <c r="AI145" s="9">
        <f t="shared" si="37"/>
        <v>138246.08</v>
      </c>
      <c r="AJ145" s="9">
        <v>100</v>
      </c>
      <c r="AK145" s="9">
        <v>1234.34</v>
      </c>
      <c r="AL145" s="9">
        <f t="shared" si="28"/>
        <v>123433.99999999999</v>
      </c>
      <c r="AM145" s="9">
        <f t="shared" si="38"/>
        <v>138246.08</v>
      </c>
      <c r="AN145" s="9"/>
      <c r="AO145" s="9"/>
      <c r="AP145" s="9">
        <f t="shared" si="30"/>
        <v>0</v>
      </c>
      <c r="AQ145" s="9">
        <f t="shared" si="39"/>
        <v>0</v>
      </c>
      <c r="AR145" s="9"/>
      <c r="AS145" s="9"/>
      <c r="AT145" s="9">
        <f t="shared" si="32"/>
        <v>0</v>
      </c>
      <c r="AU145" s="9">
        <f t="shared" si="40"/>
        <v>0</v>
      </c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>
        <f t="shared" si="41"/>
        <v>400</v>
      </c>
      <c r="EK145" s="9">
        <f t="shared" si="42"/>
        <v>493735.99999999994</v>
      </c>
      <c r="EL145" s="9">
        <f t="shared" si="43"/>
        <v>552984.32</v>
      </c>
      <c r="EM145" s="10" t="s">
        <v>95</v>
      </c>
      <c r="EN145" s="40"/>
      <c r="EO145" s="40"/>
      <c r="EP145" s="40" t="s">
        <v>92</v>
      </c>
      <c r="EQ145" s="40" t="s">
        <v>122</v>
      </c>
      <c r="ER145" s="40" t="s">
        <v>122</v>
      </c>
      <c r="ES145" s="40"/>
      <c r="ET145" s="40"/>
      <c r="EU145" s="40"/>
      <c r="EV145" s="40"/>
      <c r="EW145" s="40"/>
      <c r="EX145" s="10"/>
      <c r="EY145" s="10" t="s">
        <v>261</v>
      </c>
      <c r="EZ145" s="10" t="s">
        <v>262</v>
      </c>
      <c r="FA145" s="46" t="s">
        <v>256</v>
      </c>
    </row>
    <row r="146" spans="1:157" ht="19.5" customHeight="1">
      <c r="A146" s="8" t="s">
        <v>381</v>
      </c>
      <c r="B146" s="40" t="s">
        <v>96</v>
      </c>
      <c r="C146" s="40" t="s">
        <v>97</v>
      </c>
      <c r="D146" s="40" t="s">
        <v>98</v>
      </c>
      <c r="E146" s="40" t="s">
        <v>65</v>
      </c>
      <c r="F146" s="40"/>
      <c r="G146" s="40" t="s">
        <v>68</v>
      </c>
      <c r="H146" s="40">
        <v>58</v>
      </c>
      <c r="I146" s="40">
        <v>710000000</v>
      </c>
      <c r="J146" s="40" t="s">
        <v>94</v>
      </c>
      <c r="K146" s="40" t="s">
        <v>264</v>
      </c>
      <c r="L146" s="40" t="s">
        <v>31</v>
      </c>
      <c r="M146" s="40">
        <v>111010000</v>
      </c>
      <c r="N146" s="40" t="s">
        <v>104</v>
      </c>
      <c r="O146" s="40" t="s">
        <v>44</v>
      </c>
      <c r="P146" s="40" t="s">
        <v>121</v>
      </c>
      <c r="Q146" s="40"/>
      <c r="R146" s="40"/>
      <c r="S146" s="40">
        <v>0</v>
      </c>
      <c r="T146" s="40">
        <v>0</v>
      </c>
      <c r="U146" s="40">
        <v>100</v>
      </c>
      <c r="V146" s="40" t="s">
        <v>89</v>
      </c>
      <c r="W146" s="40" t="s">
        <v>76</v>
      </c>
      <c r="X146" s="9">
        <v>800</v>
      </c>
      <c r="Y146" s="9">
        <v>1234.34</v>
      </c>
      <c r="Z146" s="9">
        <f t="shared" si="22"/>
        <v>987471.9999999999</v>
      </c>
      <c r="AA146" s="9">
        <f t="shared" si="23"/>
        <v>1105968.64</v>
      </c>
      <c r="AB146" s="9">
        <v>800</v>
      </c>
      <c r="AC146" s="9">
        <v>1234.34</v>
      </c>
      <c r="AD146" s="9">
        <f t="shared" si="24"/>
        <v>987471.9999999999</v>
      </c>
      <c r="AE146" s="9">
        <f t="shared" si="25"/>
        <v>1105968.64</v>
      </c>
      <c r="AF146" s="9">
        <v>800</v>
      </c>
      <c r="AG146" s="9">
        <v>1234.34</v>
      </c>
      <c r="AH146" s="9">
        <f t="shared" si="26"/>
        <v>987471.9999999999</v>
      </c>
      <c r="AI146" s="9">
        <f t="shared" si="37"/>
        <v>1105968.64</v>
      </c>
      <c r="AJ146" s="9">
        <v>800</v>
      </c>
      <c r="AK146" s="9">
        <v>1234.34</v>
      </c>
      <c r="AL146" s="9">
        <f t="shared" si="28"/>
        <v>987471.9999999999</v>
      </c>
      <c r="AM146" s="9">
        <f t="shared" si="38"/>
        <v>1105968.64</v>
      </c>
      <c r="AN146" s="9"/>
      <c r="AO146" s="9"/>
      <c r="AP146" s="9">
        <f t="shared" si="30"/>
        <v>0</v>
      </c>
      <c r="AQ146" s="9">
        <f t="shared" si="39"/>
        <v>0</v>
      </c>
      <c r="AR146" s="9"/>
      <c r="AS146" s="9"/>
      <c r="AT146" s="9">
        <f t="shared" si="32"/>
        <v>0</v>
      </c>
      <c r="AU146" s="9">
        <f t="shared" si="40"/>
        <v>0</v>
      </c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>
        <f t="shared" si="41"/>
        <v>3200</v>
      </c>
      <c r="EK146" s="9">
        <v>0</v>
      </c>
      <c r="EL146" s="9">
        <v>0</v>
      </c>
      <c r="EM146" s="10" t="s">
        <v>95</v>
      </c>
      <c r="EN146" s="40"/>
      <c r="EO146" s="40"/>
      <c r="EP146" s="40" t="s">
        <v>92</v>
      </c>
      <c r="EQ146" s="40" t="s">
        <v>122</v>
      </c>
      <c r="ER146" s="40" t="s">
        <v>122</v>
      </c>
      <c r="ES146" s="40"/>
      <c r="ET146" s="40"/>
      <c r="EU146" s="40"/>
      <c r="EV146" s="40"/>
      <c r="EW146" s="40"/>
      <c r="EX146" s="10"/>
      <c r="EY146" s="10" t="s">
        <v>261</v>
      </c>
      <c r="EZ146" s="10" t="s">
        <v>262</v>
      </c>
      <c r="FA146" s="46" t="s">
        <v>256</v>
      </c>
    </row>
    <row r="147" spans="1:157" ht="19.5" customHeight="1">
      <c r="A147" s="8" t="s">
        <v>756</v>
      </c>
      <c r="B147" s="40" t="s">
        <v>96</v>
      </c>
      <c r="C147" s="40" t="s">
        <v>97</v>
      </c>
      <c r="D147" s="40" t="s">
        <v>98</v>
      </c>
      <c r="E147" s="40" t="s">
        <v>65</v>
      </c>
      <c r="F147" s="40"/>
      <c r="G147" s="40" t="s">
        <v>68</v>
      </c>
      <c r="H147" s="40">
        <v>58</v>
      </c>
      <c r="I147" s="40">
        <v>710000000</v>
      </c>
      <c r="J147" s="40" t="s">
        <v>94</v>
      </c>
      <c r="K147" s="40" t="s">
        <v>264</v>
      </c>
      <c r="L147" s="40" t="s">
        <v>31</v>
      </c>
      <c r="M147" s="40">
        <v>111010000</v>
      </c>
      <c r="N147" s="40" t="s">
        <v>104</v>
      </c>
      <c r="O147" s="40" t="s">
        <v>44</v>
      </c>
      <c r="P147" s="40" t="s">
        <v>121</v>
      </c>
      <c r="Q147" s="40"/>
      <c r="R147" s="40"/>
      <c r="S147" s="40">
        <v>0</v>
      </c>
      <c r="T147" s="40">
        <v>0</v>
      </c>
      <c r="U147" s="40">
        <v>100</v>
      </c>
      <c r="V147" s="40" t="s">
        <v>89</v>
      </c>
      <c r="W147" s="40" t="s">
        <v>76</v>
      </c>
      <c r="X147" s="9">
        <v>800</v>
      </c>
      <c r="Y147" s="9">
        <v>1234.34</v>
      </c>
      <c r="Z147" s="9">
        <f>X147*Y147</f>
        <v>987471.9999999999</v>
      </c>
      <c r="AA147" s="9">
        <f>IF(W147="С НДС",Z147*1.12,Z147)</f>
        <v>1105968.64</v>
      </c>
      <c r="AB147" s="9">
        <v>800</v>
      </c>
      <c r="AC147" s="9">
        <v>1234.34</v>
      </c>
      <c r="AD147" s="9">
        <f>AB147*AC147</f>
        <v>987471.9999999999</v>
      </c>
      <c r="AE147" s="9">
        <f>IF(W147="С НДС",AD147*1.12,AD147)</f>
        <v>1105968.64</v>
      </c>
      <c r="AF147" s="9">
        <v>800</v>
      </c>
      <c r="AG147" s="9">
        <v>1234.34</v>
      </c>
      <c r="AH147" s="9">
        <f>AF147*AG147</f>
        <v>987471.9999999999</v>
      </c>
      <c r="AI147" s="9">
        <f>IF(W147="С НДС",AH147*1.12,AH147)</f>
        <v>1105968.64</v>
      </c>
      <c r="AJ147" s="9">
        <v>1210</v>
      </c>
      <c r="AK147" s="9">
        <v>1234.34</v>
      </c>
      <c r="AL147" s="9">
        <f>AJ147*AK147</f>
        <v>1493551.4</v>
      </c>
      <c r="AM147" s="9">
        <f>IF(W147="С НДС",AL147*1.12,AL147)</f>
        <v>1672777.568</v>
      </c>
      <c r="AN147" s="9"/>
      <c r="AO147" s="9"/>
      <c r="AP147" s="9">
        <f>AN147*AO147</f>
        <v>0</v>
      </c>
      <c r="AQ147" s="9">
        <f>IF(W147="С НДС",AP147*1.12,AP147)</f>
        <v>0</v>
      </c>
      <c r="AR147" s="9"/>
      <c r="AS147" s="9"/>
      <c r="AT147" s="9">
        <f>AR147*AS147</f>
        <v>0</v>
      </c>
      <c r="AU147" s="9">
        <f>IF(W147="С НДС",AT147*1.12,AT147)</f>
        <v>0</v>
      </c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>
        <f>SUM(X147,AB147,AF147,AJ147,AN147)</f>
        <v>3610</v>
      </c>
      <c r="EK147" s="9">
        <f>SUM(AT147,AP147,AL147,AD147,Z147,AH147)</f>
        <v>4455967.399999999</v>
      </c>
      <c r="EL147" s="9">
        <f>IF(W147="С НДС",EK147*1.12,EK147)</f>
        <v>4990683.488</v>
      </c>
      <c r="EM147" s="10" t="s">
        <v>95</v>
      </c>
      <c r="EN147" s="40"/>
      <c r="EO147" s="40"/>
      <c r="EP147" s="40" t="s">
        <v>92</v>
      </c>
      <c r="EQ147" s="40" t="s">
        <v>122</v>
      </c>
      <c r="ER147" s="40" t="s">
        <v>122</v>
      </c>
      <c r="ES147" s="40"/>
      <c r="ET147" s="40"/>
      <c r="EU147" s="40"/>
      <c r="EV147" s="40"/>
      <c r="EW147" s="40"/>
      <c r="EX147" s="10"/>
      <c r="EY147" s="10" t="s">
        <v>261</v>
      </c>
      <c r="EZ147" s="10" t="s">
        <v>262</v>
      </c>
      <c r="FA147" s="46" t="s">
        <v>256</v>
      </c>
    </row>
    <row r="148" spans="1:157" ht="19.5" customHeight="1">
      <c r="A148" s="8" t="s">
        <v>382</v>
      </c>
      <c r="B148" s="40" t="s">
        <v>96</v>
      </c>
      <c r="C148" s="40" t="s">
        <v>97</v>
      </c>
      <c r="D148" s="40" t="s">
        <v>98</v>
      </c>
      <c r="E148" s="40" t="s">
        <v>65</v>
      </c>
      <c r="F148" s="40"/>
      <c r="G148" s="40" t="s">
        <v>68</v>
      </c>
      <c r="H148" s="40">
        <v>58</v>
      </c>
      <c r="I148" s="40">
        <v>710000000</v>
      </c>
      <c r="J148" s="40" t="s">
        <v>94</v>
      </c>
      <c r="K148" s="40" t="s">
        <v>264</v>
      </c>
      <c r="L148" s="40" t="s">
        <v>31</v>
      </c>
      <c r="M148" s="40">
        <v>475030100</v>
      </c>
      <c r="N148" s="40" t="s">
        <v>102</v>
      </c>
      <c r="O148" s="40" t="s">
        <v>44</v>
      </c>
      <c r="P148" s="40" t="s">
        <v>121</v>
      </c>
      <c r="Q148" s="40"/>
      <c r="R148" s="40"/>
      <c r="S148" s="40">
        <v>0</v>
      </c>
      <c r="T148" s="40">
        <v>0</v>
      </c>
      <c r="U148" s="40">
        <v>100</v>
      </c>
      <c r="V148" s="40" t="s">
        <v>89</v>
      </c>
      <c r="W148" s="40" t="s">
        <v>76</v>
      </c>
      <c r="X148" s="9">
        <v>120</v>
      </c>
      <c r="Y148" s="9">
        <v>1234.34</v>
      </c>
      <c r="Z148" s="9">
        <f t="shared" si="22"/>
        <v>148120.8</v>
      </c>
      <c r="AA148" s="9">
        <f t="shared" si="23"/>
        <v>165895.296</v>
      </c>
      <c r="AB148" s="9">
        <v>120</v>
      </c>
      <c r="AC148" s="9">
        <v>1234.34</v>
      </c>
      <c r="AD148" s="9">
        <f t="shared" si="24"/>
        <v>148120.8</v>
      </c>
      <c r="AE148" s="9">
        <f t="shared" si="25"/>
        <v>165895.296</v>
      </c>
      <c r="AF148" s="9">
        <v>120</v>
      </c>
      <c r="AG148" s="9">
        <v>1234.34</v>
      </c>
      <c r="AH148" s="9">
        <f t="shared" si="26"/>
        <v>148120.8</v>
      </c>
      <c r="AI148" s="9">
        <f t="shared" si="37"/>
        <v>165895.296</v>
      </c>
      <c r="AJ148" s="9">
        <v>120</v>
      </c>
      <c r="AK148" s="9">
        <v>1234.34</v>
      </c>
      <c r="AL148" s="9">
        <f t="shared" si="28"/>
        <v>148120.8</v>
      </c>
      <c r="AM148" s="9">
        <f t="shared" si="38"/>
        <v>165895.296</v>
      </c>
      <c r="AN148" s="9"/>
      <c r="AO148" s="9"/>
      <c r="AP148" s="9">
        <f t="shared" si="30"/>
        <v>0</v>
      </c>
      <c r="AQ148" s="9">
        <f t="shared" si="39"/>
        <v>0</v>
      </c>
      <c r="AR148" s="9"/>
      <c r="AS148" s="9"/>
      <c r="AT148" s="9">
        <f t="shared" si="32"/>
        <v>0</v>
      </c>
      <c r="AU148" s="9">
        <f t="shared" si="40"/>
        <v>0</v>
      </c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>
        <f t="shared" si="41"/>
        <v>480</v>
      </c>
      <c r="EK148" s="9">
        <f t="shared" si="42"/>
        <v>592483.2</v>
      </c>
      <c r="EL148" s="9">
        <f t="shared" si="43"/>
        <v>663581.184</v>
      </c>
      <c r="EM148" s="10" t="s">
        <v>95</v>
      </c>
      <c r="EN148" s="40"/>
      <c r="EO148" s="40"/>
      <c r="EP148" s="40" t="s">
        <v>92</v>
      </c>
      <c r="EQ148" s="40" t="s">
        <v>122</v>
      </c>
      <c r="ER148" s="40" t="s">
        <v>122</v>
      </c>
      <c r="ES148" s="40"/>
      <c r="ET148" s="40"/>
      <c r="EU148" s="40"/>
      <c r="EV148" s="40"/>
      <c r="EW148" s="40"/>
      <c r="EX148" s="10"/>
      <c r="EY148" s="10" t="s">
        <v>261</v>
      </c>
      <c r="EZ148" s="10" t="s">
        <v>262</v>
      </c>
      <c r="FA148" s="46" t="s">
        <v>256</v>
      </c>
    </row>
    <row r="149" spans="1:157" ht="19.5" customHeight="1">
      <c r="A149" s="8" t="s">
        <v>383</v>
      </c>
      <c r="B149" s="40" t="s">
        <v>96</v>
      </c>
      <c r="C149" s="40" t="s">
        <v>97</v>
      </c>
      <c r="D149" s="40" t="s">
        <v>98</v>
      </c>
      <c r="E149" s="40" t="s">
        <v>65</v>
      </c>
      <c r="F149" s="40"/>
      <c r="G149" s="40" t="s">
        <v>68</v>
      </c>
      <c r="H149" s="40">
        <v>58</v>
      </c>
      <c r="I149" s="40">
        <v>710000000</v>
      </c>
      <c r="J149" s="40" t="s">
        <v>94</v>
      </c>
      <c r="K149" s="40" t="s">
        <v>264</v>
      </c>
      <c r="L149" s="40" t="s">
        <v>31</v>
      </c>
      <c r="M149" s="40">
        <v>154820100</v>
      </c>
      <c r="N149" s="40" t="s">
        <v>101</v>
      </c>
      <c r="O149" s="40" t="s">
        <v>44</v>
      </c>
      <c r="P149" s="40" t="s">
        <v>121</v>
      </c>
      <c r="Q149" s="40"/>
      <c r="R149" s="40"/>
      <c r="S149" s="40">
        <v>0</v>
      </c>
      <c r="T149" s="40">
        <v>0</v>
      </c>
      <c r="U149" s="40">
        <v>100</v>
      </c>
      <c r="V149" s="40" t="s">
        <v>89</v>
      </c>
      <c r="W149" s="40" t="s">
        <v>76</v>
      </c>
      <c r="X149" s="9">
        <v>80</v>
      </c>
      <c r="Y149" s="9">
        <v>1234.34</v>
      </c>
      <c r="Z149" s="9">
        <f t="shared" si="22"/>
        <v>98747.2</v>
      </c>
      <c r="AA149" s="9">
        <f t="shared" si="23"/>
        <v>110596.864</v>
      </c>
      <c r="AB149" s="9">
        <v>80</v>
      </c>
      <c r="AC149" s="9">
        <v>1234.34</v>
      </c>
      <c r="AD149" s="9">
        <f t="shared" si="24"/>
        <v>98747.2</v>
      </c>
      <c r="AE149" s="9">
        <f t="shared" si="25"/>
        <v>110596.864</v>
      </c>
      <c r="AF149" s="9">
        <v>80</v>
      </c>
      <c r="AG149" s="9">
        <v>1234.34</v>
      </c>
      <c r="AH149" s="9">
        <f t="shared" si="26"/>
        <v>98747.2</v>
      </c>
      <c r="AI149" s="9">
        <f t="shared" si="37"/>
        <v>110596.864</v>
      </c>
      <c r="AJ149" s="9">
        <v>80</v>
      </c>
      <c r="AK149" s="9">
        <v>1234.34</v>
      </c>
      <c r="AL149" s="9">
        <f t="shared" si="28"/>
        <v>98747.2</v>
      </c>
      <c r="AM149" s="9">
        <f t="shared" si="38"/>
        <v>110596.864</v>
      </c>
      <c r="AN149" s="9"/>
      <c r="AO149" s="9"/>
      <c r="AP149" s="9">
        <f t="shared" si="30"/>
        <v>0</v>
      </c>
      <c r="AQ149" s="9">
        <f t="shared" si="39"/>
        <v>0</v>
      </c>
      <c r="AR149" s="9"/>
      <c r="AS149" s="9"/>
      <c r="AT149" s="9">
        <f t="shared" si="32"/>
        <v>0</v>
      </c>
      <c r="AU149" s="9">
        <f t="shared" si="40"/>
        <v>0</v>
      </c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>
        <f t="shared" si="41"/>
        <v>320</v>
      </c>
      <c r="EK149" s="9">
        <f t="shared" si="42"/>
        <v>394988.8</v>
      </c>
      <c r="EL149" s="9">
        <f t="shared" si="43"/>
        <v>442387.456</v>
      </c>
      <c r="EM149" s="10" t="s">
        <v>95</v>
      </c>
      <c r="EN149" s="40"/>
      <c r="EO149" s="40"/>
      <c r="EP149" s="40" t="s">
        <v>92</v>
      </c>
      <c r="EQ149" s="40" t="s">
        <v>122</v>
      </c>
      <c r="ER149" s="40" t="s">
        <v>122</v>
      </c>
      <c r="ES149" s="40"/>
      <c r="ET149" s="40"/>
      <c r="EU149" s="40"/>
      <c r="EV149" s="40"/>
      <c r="EW149" s="40"/>
      <c r="EX149" s="10"/>
      <c r="EY149" s="10" t="s">
        <v>261</v>
      </c>
      <c r="EZ149" s="10" t="s">
        <v>262</v>
      </c>
      <c r="FA149" s="46" t="s">
        <v>256</v>
      </c>
    </row>
    <row r="150" spans="1:157" ht="19.5" customHeight="1">
      <c r="A150" s="8" t="s">
        <v>384</v>
      </c>
      <c r="B150" s="40" t="s">
        <v>96</v>
      </c>
      <c r="C150" s="40" t="s">
        <v>97</v>
      </c>
      <c r="D150" s="40" t="s">
        <v>98</v>
      </c>
      <c r="E150" s="40" t="s">
        <v>65</v>
      </c>
      <c r="F150" s="40"/>
      <c r="G150" s="40" t="s">
        <v>68</v>
      </c>
      <c r="H150" s="40">
        <v>58</v>
      </c>
      <c r="I150" s="40">
        <v>710000000</v>
      </c>
      <c r="J150" s="40" t="s">
        <v>94</v>
      </c>
      <c r="K150" s="40" t="s">
        <v>264</v>
      </c>
      <c r="L150" s="40" t="s">
        <v>31</v>
      </c>
      <c r="M150" s="40" t="s">
        <v>146</v>
      </c>
      <c r="N150" s="40" t="s">
        <v>100</v>
      </c>
      <c r="O150" s="40" t="s">
        <v>44</v>
      </c>
      <c r="P150" s="40" t="s">
        <v>121</v>
      </c>
      <c r="Q150" s="40"/>
      <c r="R150" s="40"/>
      <c r="S150" s="40">
        <v>0</v>
      </c>
      <c r="T150" s="40">
        <v>0</v>
      </c>
      <c r="U150" s="40">
        <v>100</v>
      </c>
      <c r="V150" s="40" t="s">
        <v>89</v>
      </c>
      <c r="W150" s="40" t="s">
        <v>76</v>
      </c>
      <c r="X150" s="9">
        <v>30</v>
      </c>
      <c r="Y150" s="9">
        <v>1234.34</v>
      </c>
      <c r="Z150" s="9">
        <f t="shared" si="22"/>
        <v>37030.2</v>
      </c>
      <c r="AA150" s="9">
        <f t="shared" si="23"/>
        <v>41473.824</v>
      </c>
      <c r="AB150" s="9">
        <v>30</v>
      </c>
      <c r="AC150" s="9">
        <v>1234.34</v>
      </c>
      <c r="AD150" s="9">
        <f t="shared" si="24"/>
        <v>37030.2</v>
      </c>
      <c r="AE150" s="9">
        <f t="shared" si="25"/>
        <v>41473.824</v>
      </c>
      <c r="AF150" s="9">
        <v>30</v>
      </c>
      <c r="AG150" s="9">
        <v>1234.34</v>
      </c>
      <c r="AH150" s="9">
        <f t="shared" si="26"/>
        <v>37030.2</v>
      </c>
      <c r="AI150" s="9">
        <f t="shared" si="37"/>
        <v>41473.824</v>
      </c>
      <c r="AJ150" s="9">
        <v>30</v>
      </c>
      <c r="AK150" s="9">
        <v>1234.34</v>
      </c>
      <c r="AL150" s="9">
        <f t="shared" si="28"/>
        <v>37030.2</v>
      </c>
      <c r="AM150" s="9">
        <f t="shared" si="38"/>
        <v>41473.824</v>
      </c>
      <c r="AN150" s="9"/>
      <c r="AO150" s="9"/>
      <c r="AP150" s="9">
        <f t="shared" si="30"/>
        <v>0</v>
      </c>
      <c r="AQ150" s="9">
        <f t="shared" si="39"/>
        <v>0</v>
      </c>
      <c r="AR150" s="9"/>
      <c r="AS150" s="9"/>
      <c r="AT150" s="9">
        <f t="shared" si="32"/>
        <v>0</v>
      </c>
      <c r="AU150" s="9">
        <f t="shared" si="40"/>
        <v>0</v>
      </c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>
        <f t="shared" si="41"/>
        <v>120</v>
      </c>
      <c r="EK150" s="9">
        <f t="shared" si="42"/>
        <v>148120.8</v>
      </c>
      <c r="EL150" s="9">
        <f t="shared" si="43"/>
        <v>165895.296</v>
      </c>
      <c r="EM150" s="10" t="s">
        <v>95</v>
      </c>
      <c r="EN150" s="40"/>
      <c r="EO150" s="40"/>
      <c r="EP150" s="40" t="s">
        <v>92</v>
      </c>
      <c r="EQ150" s="40" t="s">
        <v>122</v>
      </c>
      <c r="ER150" s="40" t="s">
        <v>122</v>
      </c>
      <c r="ES150" s="40"/>
      <c r="ET150" s="40"/>
      <c r="EU150" s="40"/>
      <c r="EV150" s="40"/>
      <c r="EW150" s="40"/>
      <c r="EX150" s="10"/>
      <c r="EY150" s="10" t="s">
        <v>261</v>
      </c>
      <c r="EZ150" s="10" t="s">
        <v>262</v>
      </c>
      <c r="FA150" s="46" t="s">
        <v>256</v>
      </c>
    </row>
    <row r="151" spans="1:157" ht="19.5" customHeight="1">
      <c r="A151" s="8" t="s">
        <v>385</v>
      </c>
      <c r="B151" s="40" t="s">
        <v>96</v>
      </c>
      <c r="C151" s="40" t="s">
        <v>97</v>
      </c>
      <c r="D151" s="40" t="s">
        <v>98</v>
      </c>
      <c r="E151" s="40" t="s">
        <v>65</v>
      </c>
      <c r="F151" s="40"/>
      <c r="G151" s="40" t="s">
        <v>68</v>
      </c>
      <c r="H151" s="40">
        <v>58</v>
      </c>
      <c r="I151" s="40">
        <v>710000000</v>
      </c>
      <c r="J151" s="40" t="s">
        <v>94</v>
      </c>
      <c r="K151" s="40" t="s">
        <v>264</v>
      </c>
      <c r="L151" s="40" t="s">
        <v>31</v>
      </c>
      <c r="M151" s="40">
        <v>231010000</v>
      </c>
      <c r="N151" s="40" t="s">
        <v>99</v>
      </c>
      <c r="O151" s="40" t="s">
        <v>44</v>
      </c>
      <c r="P151" s="40" t="s">
        <v>121</v>
      </c>
      <c r="Q151" s="40"/>
      <c r="R151" s="40"/>
      <c r="S151" s="40">
        <v>0</v>
      </c>
      <c r="T151" s="40">
        <v>0</v>
      </c>
      <c r="U151" s="40">
        <v>100</v>
      </c>
      <c r="V151" s="40" t="s">
        <v>89</v>
      </c>
      <c r="W151" s="40" t="s">
        <v>76</v>
      </c>
      <c r="X151" s="9">
        <v>50</v>
      </c>
      <c r="Y151" s="9">
        <v>1234.34</v>
      </c>
      <c r="Z151" s="9">
        <f t="shared" si="22"/>
        <v>61716.99999999999</v>
      </c>
      <c r="AA151" s="9">
        <f t="shared" si="23"/>
        <v>69123.04</v>
      </c>
      <c r="AB151" s="9">
        <v>50</v>
      </c>
      <c r="AC151" s="9">
        <v>1234.34</v>
      </c>
      <c r="AD151" s="9">
        <f t="shared" si="24"/>
        <v>61716.99999999999</v>
      </c>
      <c r="AE151" s="9">
        <f t="shared" si="25"/>
        <v>69123.04</v>
      </c>
      <c r="AF151" s="9">
        <v>50</v>
      </c>
      <c r="AG151" s="9">
        <v>1234.34</v>
      </c>
      <c r="AH151" s="9">
        <f t="shared" si="26"/>
        <v>61716.99999999999</v>
      </c>
      <c r="AI151" s="9">
        <f t="shared" si="37"/>
        <v>69123.04</v>
      </c>
      <c r="AJ151" s="9">
        <v>50</v>
      </c>
      <c r="AK151" s="9">
        <v>1234.34</v>
      </c>
      <c r="AL151" s="9">
        <f t="shared" si="28"/>
        <v>61716.99999999999</v>
      </c>
      <c r="AM151" s="9">
        <f t="shared" si="38"/>
        <v>69123.04</v>
      </c>
      <c r="AN151" s="9"/>
      <c r="AO151" s="9"/>
      <c r="AP151" s="9">
        <f t="shared" si="30"/>
        <v>0</v>
      </c>
      <c r="AQ151" s="9">
        <f t="shared" si="39"/>
        <v>0</v>
      </c>
      <c r="AR151" s="9"/>
      <c r="AS151" s="9"/>
      <c r="AT151" s="9">
        <f t="shared" si="32"/>
        <v>0</v>
      </c>
      <c r="AU151" s="9">
        <f t="shared" si="40"/>
        <v>0</v>
      </c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>
        <f t="shared" si="41"/>
        <v>200</v>
      </c>
      <c r="EK151" s="9">
        <f t="shared" si="42"/>
        <v>246867.99999999997</v>
      </c>
      <c r="EL151" s="9">
        <f t="shared" si="43"/>
        <v>276492.16</v>
      </c>
      <c r="EM151" s="10" t="s">
        <v>95</v>
      </c>
      <c r="EN151" s="40"/>
      <c r="EO151" s="40"/>
      <c r="EP151" s="40" t="s">
        <v>92</v>
      </c>
      <c r="EQ151" s="40" t="s">
        <v>122</v>
      </c>
      <c r="ER151" s="40" t="s">
        <v>122</v>
      </c>
      <c r="ES151" s="40"/>
      <c r="ET151" s="40"/>
      <c r="EU151" s="40"/>
      <c r="EV151" s="40"/>
      <c r="EW151" s="40"/>
      <c r="EX151" s="10"/>
      <c r="EY151" s="10" t="s">
        <v>261</v>
      </c>
      <c r="EZ151" s="10" t="s">
        <v>262</v>
      </c>
      <c r="FA151" s="46" t="s">
        <v>256</v>
      </c>
    </row>
    <row r="152" spans="1:157" ht="19.5" customHeight="1">
      <c r="A152" s="8" t="s">
        <v>386</v>
      </c>
      <c r="B152" s="40" t="s">
        <v>96</v>
      </c>
      <c r="C152" s="40" t="s">
        <v>97</v>
      </c>
      <c r="D152" s="40" t="s">
        <v>98</v>
      </c>
      <c r="E152" s="40" t="s">
        <v>65</v>
      </c>
      <c r="F152" s="40"/>
      <c r="G152" s="40" t="s">
        <v>68</v>
      </c>
      <c r="H152" s="40">
        <v>58</v>
      </c>
      <c r="I152" s="40">
        <v>710000000</v>
      </c>
      <c r="J152" s="40" t="s">
        <v>94</v>
      </c>
      <c r="K152" s="40" t="s">
        <v>264</v>
      </c>
      <c r="L152" s="40" t="s">
        <v>31</v>
      </c>
      <c r="M152" s="40">
        <v>433257100</v>
      </c>
      <c r="N152" s="40" t="s">
        <v>148</v>
      </c>
      <c r="O152" s="40" t="s">
        <v>44</v>
      </c>
      <c r="P152" s="40" t="s">
        <v>121</v>
      </c>
      <c r="Q152" s="40"/>
      <c r="R152" s="40"/>
      <c r="S152" s="40">
        <v>0</v>
      </c>
      <c r="T152" s="40">
        <v>0</v>
      </c>
      <c r="U152" s="40">
        <v>100</v>
      </c>
      <c r="V152" s="40" t="s">
        <v>89</v>
      </c>
      <c r="W152" s="40" t="s">
        <v>76</v>
      </c>
      <c r="X152" s="9">
        <v>30</v>
      </c>
      <c r="Y152" s="9">
        <v>1159.96</v>
      </c>
      <c r="Z152" s="9">
        <f t="shared" si="22"/>
        <v>34798.8</v>
      </c>
      <c r="AA152" s="9">
        <f t="shared" si="23"/>
        <v>38974.65600000001</v>
      </c>
      <c r="AB152" s="9">
        <v>30</v>
      </c>
      <c r="AC152" s="9">
        <v>1159.96</v>
      </c>
      <c r="AD152" s="9">
        <f t="shared" si="24"/>
        <v>34798.8</v>
      </c>
      <c r="AE152" s="9">
        <f t="shared" si="25"/>
        <v>38974.65600000001</v>
      </c>
      <c r="AF152" s="9">
        <v>30</v>
      </c>
      <c r="AG152" s="9">
        <v>1159.96</v>
      </c>
      <c r="AH152" s="9">
        <f t="shared" si="26"/>
        <v>34798.8</v>
      </c>
      <c r="AI152" s="9">
        <f t="shared" si="37"/>
        <v>38974.65600000001</v>
      </c>
      <c r="AJ152" s="9">
        <v>30</v>
      </c>
      <c r="AK152" s="9">
        <v>1159.96</v>
      </c>
      <c r="AL152" s="9">
        <f t="shared" si="28"/>
        <v>34798.8</v>
      </c>
      <c r="AM152" s="9">
        <f t="shared" si="38"/>
        <v>38974.65600000001</v>
      </c>
      <c r="AN152" s="9"/>
      <c r="AO152" s="9"/>
      <c r="AP152" s="9">
        <f t="shared" si="30"/>
        <v>0</v>
      </c>
      <c r="AQ152" s="9">
        <f t="shared" si="39"/>
        <v>0</v>
      </c>
      <c r="AR152" s="9"/>
      <c r="AS152" s="9"/>
      <c r="AT152" s="9">
        <f t="shared" si="32"/>
        <v>0</v>
      </c>
      <c r="AU152" s="9">
        <f t="shared" si="40"/>
        <v>0</v>
      </c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>
        <f t="shared" si="41"/>
        <v>120</v>
      </c>
      <c r="EK152" s="9">
        <f t="shared" si="42"/>
        <v>139195.2</v>
      </c>
      <c r="EL152" s="9">
        <f t="shared" si="43"/>
        <v>155898.62400000004</v>
      </c>
      <c r="EM152" s="10" t="s">
        <v>95</v>
      </c>
      <c r="EN152" s="40"/>
      <c r="EO152" s="40"/>
      <c r="EP152" s="40" t="s">
        <v>92</v>
      </c>
      <c r="EQ152" s="40" t="s">
        <v>151</v>
      </c>
      <c r="ER152" s="40" t="s">
        <v>150</v>
      </c>
      <c r="ES152" s="40"/>
      <c r="ET152" s="40"/>
      <c r="EU152" s="40"/>
      <c r="EV152" s="40"/>
      <c r="EW152" s="40"/>
      <c r="EX152" s="10"/>
      <c r="EY152" s="10" t="s">
        <v>261</v>
      </c>
      <c r="EZ152" s="10" t="s">
        <v>262</v>
      </c>
      <c r="FA152" s="46" t="s">
        <v>256</v>
      </c>
    </row>
    <row r="153" spans="1:157" ht="19.5" customHeight="1">
      <c r="A153" s="8" t="s">
        <v>387</v>
      </c>
      <c r="B153" s="40" t="s">
        <v>96</v>
      </c>
      <c r="C153" s="40" t="s">
        <v>97</v>
      </c>
      <c r="D153" s="40" t="s">
        <v>98</v>
      </c>
      <c r="E153" s="40" t="s">
        <v>65</v>
      </c>
      <c r="F153" s="40"/>
      <c r="G153" s="40" t="s">
        <v>68</v>
      </c>
      <c r="H153" s="40">
        <v>58</v>
      </c>
      <c r="I153" s="40">
        <v>710000000</v>
      </c>
      <c r="J153" s="40" t="s">
        <v>94</v>
      </c>
      <c r="K153" s="40" t="s">
        <v>264</v>
      </c>
      <c r="L153" s="40" t="s">
        <v>31</v>
      </c>
      <c r="M153" s="40">
        <v>431010000</v>
      </c>
      <c r="N153" s="40" t="s">
        <v>114</v>
      </c>
      <c r="O153" s="40" t="s">
        <v>44</v>
      </c>
      <c r="P153" s="40" t="s">
        <v>121</v>
      </c>
      <c r="Q153" s="40"/>
      <c r="R153" s="40"/>
      <c r="S153" s="40">
        <v>0</v>
      </c>
      <c r="T153" s="40">
        <v>0</v>
      </c>
      <c r="U153" s="40">
        <v>100</v>
      </c>
      <c r="V153" s="40" t="s">
        <v>89</v>
      </c>
      <c r="W153" s="40" t="s">
        <v>76</v>
      </c>
      <c r="X153" s="9">
        <v>300</v>
      </c>
      <c r="Y153" s="9">
        <v>1159.96</v>
      </c>
      <c r="Z153" s="9">
        <f t="shared" si="22"/>
        <v>347988</v>
      </c>
      <c r="AA153" s="9">
        <f t="shared" si="23"/>
        <v>389746.56000000006</v>
      </c>
      <c r="AB153" s="9">
        <v>300</v>
      </c>
      <c r="AC153" s="9">
        <v>1159.96</v>
      </c>
      <c r="AD153" s="9">
        <f t="shared" si="24"/>
        <v>347988</v>
      </c>
      <c r="AE153" s="9">
        <f t="shared" si="25"/>
        <v>389746.56000000006</v>
      </c>
      <c r="AF153" s="9">
        <v>300</v>
      </c>
      <c r="AG153" s="9">
        <v>1159.96</v>
      </c>
      <c r="AH153" s="9">
        <f t="shared" si="26"/>
        <v>347988</v>
      </c>
      <c r="AI153" s="9">
        <f t="shared" si="37"/>
        <v>389746.56000000006</v>
      </c>
      <c r="AJ153" s="9">
        <v>300</v>
      </c>
      <c r="AK153" s="9">
        <v>1159.96</v>
      </c>
      <c r="AL153" s="9">
        <f t="shared" si="28"/>
        <v>347988</v>
      </c>
      <c r="AM153" s="9">
        <f t="shared" si="38"/>
        <v>389746.56000000006</v>
      </c>
      <c r="AN153" s="9"/>
      <c r="AO153" s="9"/>
      <c r="AP153" s="9">
        <f t="shared" si="30"/>
        <v>0</v>
      </c>
      <c r="AQ153" s="9">
        <f t="shared" si="39"/>
        <v>0</v>
      </c>
      <c r="AR153" s="9"/>
      <c r="AS153" s="9"/>
      <c r="AT153" s="9">
        <f t="shared" si="32"/>
        <v>0</v>
      </c>
      <c r="AU153" s="9">
        <f t="shared" si="40"/>
        <v>0</v>
      </c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>
        <f t="shared" si="41"/>
        <v>1200</v>
      </c>
      <c r="EK153" s="9">
        <f t="shared" si="42"/>
        <v>1391952</v>
      </c>
      <c r="EL153" s="9">
        <f t="shared" si="43"/>
        <v>1558986.2400000002</v>
      </c>
      <c r="EM153" s="10" t="s">
        <v>95</v>
      </c>
      <c r="EN153" s="40"/>
      <c r="EO153" s="40"/>
      <c r="EP153" s="40" t="s">
        <v>92</v>
      </c>
      <c r="EQ153" s="40" t="s">
        <v>151</v>
      </c>
      <c r="ER153" s="40" t="s">
        <v>150</v>
      </c>
      <c r="ES153" s="40"/>
      <c r="ET153" s="40"/>
      <c r="EU153" s="40"/>
      <c r="EV153" s="40"/>
      <c r="EW153" s="40"/>
      <c r="EX153" s="10"/>
      <c r="EY153" s="10" t="s">
        <v>261</v>
      </c>
      <c r="EZ153" s="10" t="s">
        <v>262</v>
      </c>
      <c r="FA153" s="46" t="s">
        <v>256</v>
      </c>
    </row>
    <row r="154" spans="1:157" ht="19.5" customHeight="1">
      <c r="A154" s="8" t="s">
        <v>388</v>
      </c>
      <c r="B154" s="40" t="s">
        <v>96</v>
      </c>
      <c r="C154" s="40" t="s">
        <v>97</v>
      </c>
      <c r="D154" s="40" t="s">
        <v>98</v>
      </c>
      <c r="E154" s="40" t="s">
        <v>65</v>
      </c>
      <c r="F154" s="40"/>
      <c r="G154" s="40" t="s">
        <v>68</v>
      </c>
      <c r="H154" s="40">
        <v>58</v>
      </c>
      <c r="I154" s="40">
        <v>710000000</v>
      </c>
      <c r="J154" s="40" t="s">
        <v>94</v>
      </c>
      <c r="K154" s="40" t="s">
        <v>264</v>
      </c>
      <c r="L154" s="40" t="s">
        <v>31</v>
      </c>
      <c r="M154" s="40">
        <v>511610000</v>
      </c>
      <c r="N154" s="40" t="s">
        <v>113</v>
      </c>
      <c r="O154" s="40" t="s">
        <v>44</v>
      </c>
      <c r="P154" s="40" t="s">
        <v>121</v>
      </c>
      <c r="Q154" s="40"/>
      <c r="R154" s="40"/>
      <c r="S154" s="40">
        <v>0</v>
      </c>
      <c r="T154" s="40">
        <v>0</v>
      </c>
      <c r="U154" s="40">
        <v>100</v>
      </c>
      <c r="V154" s="40" t="s">
        <v>89</v>
      </c>
      <c r="W154" s="40" t="s">
        <v>76</v>
      </c>
      <c r="X154" s="9">
        <v>40</v>
      </c>
      <c r="Y154" s="9">
        <v>1159.96</v>
      </c>
      <c r="Z154" s="9">
        <f t="shared" si="22"/>
        <v>46398.4</v>
      </c>
      <c r="AA154" s="9">
        <f t="shared" si="23"/>
        <v>51966.208000000006</v>
      </c>
      <c r="AB154" s="9">
        <v>40</v>
      </c>
      <c r="AC154" s="9">
        <v>1159.96</v>
      </c>
      <c r="AD154" s="9">
        <f t="shared" si="24"/>
        <v>46398.4</v>
      </c>
      <c r="AE154" s="9">
        <f t="shared" si="25"/>
        <v>51966.208000000006</v>
      </c>
      <c r="AF154" s="9">
        <v>40</v>
      </c>
      <c r="AG154" s="9">
        <v>1159.96</v>
      </c>
      <c r="AH154" s="9">
        <f t="shared" si="26"/>
        <v>46398.4</v>
      </c>
      <c r="AI154" s="9">
        <f t="shared" si="37"/>
        <v>51966.208000000006</v>
      </c>
      <c r="AJ154" s="9">
        <v>40</v>
      </c>
      <c r="AK154" s="9">
        <v>1159.96</v>
      </c>
      <c r="AL154" s="9">
        <f t="shared" si="28"/>
        <v>46398.4</v>
      </c>
      <c r="AM154" s="9">
        <f t="shared" si="38"/>
        <v>51966.208000000006</v>
      </c>
      <c r="AN154" s="9"/>
      <c r="AO154" s="9"/>
      <c r="AP154" s="9">
        <f t="shared" si="30"/>
        <v>0</v>
      </c>
      <c r="AQ154" s="9">
        <f t="shared" si="39"/>
        <v>0</v>
      </c>
      <c r="AR154" s="9"/>
      <c r="AS154" s="9"/>
      <c r="AT154" s="9">
        <f t="shared" si="32"/>
        <v>0</v>
      </c>
      <c r="AU154" s="9">
        <f t="shared" si="40"/>
        <v>0</v>
      </c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>
        <f t="shared" si="41"/>
        <v>160</v>
      </c>
      <c r="EK154" s="9">
        <f t="shared" si="42"/>
        <v>185593.6</v>
      </c>
      <c r="EL154" s="9">
        <f t="shared" si="43"/>
        <v>207864.83200000002</v>
      </c>
      <c r="EM154" s="10" t="s">
        <v>95</v>
      </c>
      <c r="EN154" s="40"/>
      <c r="EO154" s="40"/>
      <c r="EP154" s="40" t="s">
        <v>92</v>
      </c>
      <c r="EQ154" s="40" t="s">
        <v>151</v>
      </c>
      <c r="ER154" s="40" t="s">
        <v>150</v>
      </c>
      <c r="ES154" s="40"/>
      <c r="ET154" s="40"/>
      <c r="EU154" s="40"/>
      <c r="EV154" s="40"/>
      <c r="EW154" s="40"/>
      <c r="EX154" s="10"/>
      <c r="EY154" s="10" t="s">
        <v>261</v>
      </c>
      <c r="EZ154" s="10" t="s">
        <v>262</v>
      </c>
      <c r="FA154" s="46" t="s">
        <v>256</v>
      </c>
    </row>
    <row r="155" spans="1:157" ht="19.5" customHeight="1">
      <c r="A155" s="8" t="s">
        <v>389</v>
      </c>
      <c r="B155" s="40" t="s">
        <v>96</v>
      </c>
      <c r="C155" s="40" t="s">
        <v>97</v>
      </c>
      <c r="D155" s="40" t="s">
        <v>98</v>
      </c>
      <c r="E155" s="40" t="s">
        <v>65</v>
      </c>
      <c r="F155" s="40"/>
      <c r="G155" s="40" t="s">
        <v>68</v>
      </c>
      <c r="H155" s="40">
        <v>58</v>
      </c>
      <c r="I155" s="40">
        <v>710000000</v>
      </c>
      <c r="J155" s="40" t="s">
        <v>94</v>
      </c>
      <c r="K155" s="40" t="s">
        <v>264</v>
      </c>
      <c r="L155" s="40" t="s">
        <v>31</v>
      </c>
      <c r="M155" s="40">
        <v>316621100</v>
      </c>
      <c r="N155" s="40" t="s">
        <v>112</v>
      </c>
      <c r="O155" s="40" t="s">
        <v>44</v>
      </c>
      <c r="P155" s="40" t="s">
        <v>121</v>
      </c>
      <c r="Q155" s="40"/>
      <c r="R155" s="40"/>
      <c r="S155" s="40">
        <v>0</v>
      </c>
      <c r="T155" s="40">
        <v>0</v>
      </c>
      <c r="U155" s="40">
        <v>100</v>
      </c>
      <c r="V155" s="40" t="s">
        <v>89</v>
      </c>
      <c r="W155" s="40" t="s">
        <v>76</v>
      </c>
      <c r="X155" s="9">
        <v>30</v>
      </c>
      <c r="Y155" s="9">
        <v>1159.96</v>
      </c>
      <c r="Z155" s="9">
        <f t="shared" si="22"/>
        <v>34798.8</v>
      </c>
      <c r="AA155" s="9">
        <f t="shared" si="23"/>
        <v>38974.65600000001</v>
      </c>
      <c r="AB155" s="9">
        <v>30</v>
      </c>
      <c r="AC155" s="9">
        <v>1159.96</v>
      </c>
      <c r="AD155" s="9">
        <f t="shared" si="24"/>
        <v>34798.8</v>
      </c>
      <c r="AE155" s="9">
        <f t="shared" si="25"/>
        <v>38974.65600000001</v>
      </c>
      <c r="AF155" s="9">
        <v>30</v>
      </c>
      <c r="AG155" s="9">
        <v>1159.96</v>
      </c>
      <c r="AH155" s="9">
        <f t="shared" si="26"/>
        <v>34798.8</v>
      </c>
      <c r="AI155" s="9">
        <f t="shared" si="37"/>
        <v>38974.65600000001</v>
      </c>
      <c r="AJ155" s="9">
        <v>30</v>
      </c>
      <c r="AK155" s="9">
        <v>1159.96</v>
      </c>
      <c r="AL155" s="9">
        <f t="shared" si="28"/>
        <v>34798.8</v>
      </c>
      <c r="AM155" s="9">
        <f t="shared" si="38"/>
        <v>38974.65600000001</v>
      </c>
      <c r="AN155" s="9"/>
      <c r="AO155" s="9"/>
      <c r="AP155" s="9">
        <f t="shared" si="30"/>
        <v>0</v>
      </c>
      <c r="AQ155" s="9">
        <f t="shared" si="39"/>
        <v>0</v>
      </c>
      <c r="AR155" s="9"/>
      <c r="AS155" s="9"/>
      <c r="AT155" s="9">
        <f t="shared" si="32"/>
        <v>0</v>
      </c>
      <c r="AU155" s="9">
        <f t="shared" si="40"/>
        <v>0</v>
      </c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>
        <f t="shared" si="41"/>
        <v>120</v>
      </c>
      <c r="EK155" s="9">
        <f t="shared" si="42"/>
        <v>139195.2</v>
      </c>
      <c r="EL155" s="9">
        <f t="shared" si="43"/>
        <v>155898.62400000004</v>
      </c>
      <c r="EM155" s="10" t="s">
        <v>95</v>
      </c>
      <c r="EN155" s="40"/>
      <c r="EO155" s="40"/>
      <c r="EP155" s="40" t="s">
        <v>92</v>
      </c>
      <c r="EQ155" s="40" t="s">
        <v>151</v>
      </c>
      <c r="ER155" s="40" t="s">
        <v>150</v>
      </c>
      <c r="ES155" s="40"/>
      <c r="ET155" s="40"/>
      <c r="EU155" s="40"/>
      <c r="EV155" s="40"/>
      <c r="EW155" s="40"/>
      <c r="EX155" s="10"/>
      <c r="EY155" s="10" t="s">
        <v>261</v>
      </c>
      <c r="EZ155" s="10" t="s">
        <v>262</v>
      </c>
      <c r="FA155" s="46" t="s">
        <v>256</v>
      </c>
    </row>
    <row r="156" spans="1:157" ht="19.5" customHeight="1">
      <c r="A156" s="8" t="s">
        <v>390</v>
      </c>
      <c r="B156" s="40" t="s">
        <v>96</v>
      </c>
      <c r="C156" s="40" t="s">
        <v>97</v>
      </c>
      <c r="D156" s="40" t="s">
        <v>98</v>
      </c>
      <c r="E156" s="40" t="s">
        <v>65</v>
      </c>
      <c r="F156" s="40"/>
      <c r="G156" s="40" t="s">
        <v>68</v>
      </c>
      <c r="H156" s="40">
        <v>58</v>
      </c>
      <c r="I156" s="40">
        <v>710000000</v>
      </c>
      <c r="J156" s="40" t="s">
        <v>94</v>
      </c>
      <c r="K156" s="40" t="s">
        <v>264</v>
      </c>
      <c r="L156" s="40" t="s">
        <v>31</v>
      </c>
      <c r="M156" s="40">
        <v>631010000</v>
      </c>
      <c r="N156" s="40" t="s">
        <v>111</v>
      </c>
      <c r="O156" s="40" t="s">
        <v>44</v>
      </c>
      <c r="P156" s="40" t="s">
        <v>121</v>
      </c>
      <c r="Q156" s="40"/>
      <c r="R156" s="40"/>
      <c r="S156" s="40">
        <v>0</v>
      </c>
      <c r="T156" s="40">
        <v>0</v>
      </c>
      <c r="U156" s="40">
        <v>100</v>
      </c>
      <c r="V156" s="40" t="s">
        <v>89</v>
      </c>
      <c r="W156" s="40" t="s">
        <v>76</v>
      </c>
      <c r="X156" s="9">
        <v>20</v>
      </c>
      <c r="Y156" s="9">
        <v>1159.96</v>
      </c>
      <c r="Z156" s="9">
        <f t="shared" si="22"/>
        <v>23199.2</v>
      </c>
      <c r="AA156" s="9">
        <f t="shared" si="23"/>
        <v>25983.104000000003</v>
      </c>
      <c r="AB156" s="9">
        <v>20</v>
      </c>
      <c r="AC156" s="9">
        <v>1159.96</v>
      </c>
      <c r="AD156" s="9">
        <f t="shared" si="24"/>
        <v>23199.2</v>
      </c>
      <c r="AE156" s="9">
        <f t="shared" si="25"/>
        <v>25983.104000000003</v>
      </c>
      <c r="AF156" s="9">
        <v>20</v>
      </c>
      <c r="AG156" s="9">
        <v>1159.96</v>
      </c>
      <c r="AH156" s="9">
        <f t="shared" si="26"/>
        <v>23199.2</v>
      </c>
      <c r="AI156" s="9">
        <f t="shared" si="37"/>
        <v>25983.104000000003</v>
      </c>
      <c r="AJ156" s="9">
        <v>20</v>
      </c>
      <c r="AK156" s="9">
        <v>1159.96</v>
      </c>
      <c r="AL156" s="9">
        <f t="shared" si="28"/>
        <v>23199.2</v>
      </c>
      <c r="AM156" s="9">
        <f t="shared" si="38"/>
        <v>25983.104000000003</v>
      </c>
      <c r="AN156" s="9"/>
      <c r="AO156" s="9"/>
      <c r="AP156" s="9">
        <f t="shared" si="30"/>
        <v>0</v>
      </c>
      <c r="AQ156" s="9">
        <f t="shared" si="39"/>
        <v>0</v>
      </c>
      <c r="AR156" s="9"/>
      <c r="AS156" s="9"/>
      <c r="AT156" s="9">
        <f t="shared" si="32"/>
        <v>0</v>
      </c>
      <c r="AU156" s="9">
        <f t="shared" si="40"/>
        <v>0</v>
      </c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>
        <f t="shared" si="41"/>
        <v>80</v>
      </c>
      <c r="EK156" s="9">
        <f t="shared" si="42"/>
        <v>92796.8</v>
      </c>
      <c r="EL156" s="9">
        <f t="shared" si="43"/>
        <v>103932.41600000001</v>
      </c>
      <c r="EM156" s="10" t="s">
        <v>95</v>
      </c>
      <c r="EN156" s="40"/>
      <c r="EO156" s="40"/>
      <c r="EP156" s="40" t="s">
        <v>92</v>
      </c>
      <c r="EQ156" s="40" t="s">
        <v>151</v>
      </c>
      <c r="ER156" s="40" t="s">
        <v>150</v>
      </c>
      <c r="ES156" s="40"/>
      <c r="ET156" s="40"/>
      <c r="EU156" s="40"/>
      <c r="EV156" s="40"/>
      <c r="EW156" s="40"/>
      <c r="EX156" s="10"/>
      <c r="EY156" s="10" t="s">
        <v>261</v>
      </c>
      <c r="EZ156" s="10" t="s">
        <v>262</v>
      </c>
      <c r="FA156" s="46" t="s">
        <v>256</v>
      </c>
    </row>
    <row r="157" spans="1:157" ht="19.5" customHeight="1">
      <c r="A157" s="8" t="s">
        <v>391</v>
      </c>
      <c r="B157" s="40" t="s">
        <v>96</v>
      </c>
      <c r="C157" s="40" t="s">
        <v>97</v>
      </c>
      <c r="D157" s="40" t="s">
        <v>98</v>
      </c>
      <c r="E157" s="40" t="s">
        <v>65</v>
      </c>
      <c r="F157" s="40"/>
      <c r="G157" s="40" t="s">
        <v>68</v>
      </c>
      <c r="H157" s="40">
        <v>58</v>
      </c>
      <c r="I157" s="40">
        <v>710000000</v>
      </c>
      <c r="J157" s="40" t="s">
        <v>94</v>
      </c>
      <c r="K157" s="40" t="s">
        <v>264</v>
      </c>
      <c r="L157" s="40" t="s">
        <v>31</v>
      </c>
      <c r="M157" s="40">
        <v>396473100</v>
      </c>
      <c r="N157" s="40" t="s">
        <v>110</v>
      </c>
      <c r="O157" s="40" t="s">
        <v>44</v>
      </c>
      <c r="P157" s="40" t="s">
        <v>121</v>
      </c>
      <c r="Q157" s="40"/>
      <c r="R157" s="40"/>
      <c r="S157" s="40">
        <v>0</v>
      </c>
      <c r="T157" s="40">
        <v>0</v>
      </c>
      <c r="U157" s="40">
        <v>100</v>
      </c>
      <c r="V157" s="40" t="s">
        <v>89</v>
      </c>
      <c r="W157" s="40" t="s">
        <v>76</v>
      </c>
      <c r="X157" s="9">
        <v>240</v>
      </c>
      <c r="Y157" s="9">
        <v>1159.96</v>
      </c>
      <c r="Z157" s="9">
        <f t="shared" si="22"/>
        <v>278390.4</v>
      </c>
      <c r="AA157" s="9">
        <f t="shared" si="23"/>
        <v>311797.2480000001</v>
      </c>
      <c r="AB157" s="9">
        <v>240</v>
      </c>
      <c r="AC157" s="9">
        <v>1159.96</v>
      </c>
      <c r="AD157" s="9">
        <f t="shared" si="24"/>
        <v>278390.4</v>
      </c>
      <c r="AE157" s="9">
        <f t="shared" si="25"/>
        <v>311797.2480000001</v>
      </c>
      <c r="AF157" s="9">
        <v>240</v>
      </c>
      <c r="AG157" s="9">
        <v>1159.96</v>
      </c>
      <c r="AH157" s="9">
        <f t="shared" si="26"/>
        <v>278390.4</v>
      </c>
      <c r="AI157" s="9">
        <f t="shared" si="37"/>
        <v>311797.2480000001</v>
      </c>
      <c r="AJ157" s="9">
        <v>240</v>
      </c>
      <c r="AK157" s="9">
        <v>1159.96</v>
      </c>
      <c r="AL157" s="9">
        <f t="shared" si="28"/>
        <v>278390.4</v>
      </c>
      <c r="AM157" s="9">
        <f t="shared" si="38"/>
        <v>311797.2480000001</v>
      </c>
      <c r="AN157" s="9"/>
      <c r="AO157" s="9"/>
      <c r="AP157" s="9">
        <f t="shared" si="30"/>
        <v>0</v>
      </c>
      <c r="AQ157" s="9">
        <f t="shared" si="39"/>
        <v>0</v>
      </c>
      <c r="AR157" s="9"/>
      <c r="AS157" s="9"/>
      <c r="AT157" s="9">
        <f t="shared" si="32"/>
        <v>0</v>
      </c>
      <c r="AU157" s="9">
        <f t="shared" si="40"/>
        <v>0</v>
      </c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>
        <f t="shared" si="41"/>
        <v>960</v>
      </c>
      <c r="EK157" s="9">
        <f t="shared" si="42"/>
        <v>1113561.6</v>
      </c>
      <c r="EL157" s="9">
        <f t="shared" si="43"/>
        <v>1247188.9920000003</v>
      </c>
      <c r="EM157" s="10" t="s">
        <v>95</v>
      </c>
      <c r="EN157" s="40"/>
      <c r="EO157" s="40"/>
      <c r="EP157" s="40" t="s">
        <v>92</v>
      </c>
      <c r="EQ157" s="40" t="s">
        <v>151</v>
      </c>
      <c r="ER157" s="40" t="s">
        <v>150</v>
      </c>
      <c r="ES157" s="40"/>
      <c r="ET157" s="40"/>
      <c r="EU157" s="40"/>
      <c r="EV157" s="40"/>
      <c r="EW157" s="40"/>
      <c r="EX157" s="10"/>
      <c r="EY157" s="10" t="s">
        <v>261</v>
      </c>
      <c r="EZ157" s="10" t="s">
        <v>262</v>
      </c>
      <c r="FA157" s="46" t="s">
        <v>256</v>
      </c>
    </row>
    <row r="158" spans="1:157" ht="19.5" customHeight="1">
      <c r="A158" s="8" t="s">
        <v>392</v>
      </c>
      <c r="B158" s="40" t="s">
        <v>96</v>
      </c>
      <c r="C158" s="40" t="s">
        <v>97</v>
      </c>
      <c r="D158" s="40" t="s">
        <v>98</v>
      </c>
      <c r="E158" s="40" t="s">
        <v>65</v>
      </c>
      <c r="F158" s="40"/>
      <c r="G158" s="40" t="s">
        <v>68</v>
      </c>
      <c r="H158" s="40">
        <v>58</v>
      </c>
      <c r="I158" s="40">
        <v>710000000</v>
      </c>
      <c r="J158" s="40" t="s">
        <v>94</v>
      </c>
      <c r="K158" s="40" t="s">
        <v>264</v>
      </c>
      <c r="L158" s="40" t="s">
        <v>31</v>
      </c>
      <c r="M158" s="40">
        <v>551010000</v>
      </c>
      <c r="N158" s="40" t="s">
        <v>109</v>
      </c>
      <c r="O158" s="40" t="s">
        <v>44</v>
      </c>
      <c r="P158" s="40" t="s">
        <v>121</v>
      </c>
      <c r="Q158" s="40"/>
      <c r="R158" s="40"/>
      <c r="S158" s="40">
        <v>0</v>
      </c>
      <c r="T158" s="40">
        <v>0</v>
      </c>
      <c r="U158" s="40">
        <v>100</v>
      </c>
      <c r="V158" s="40" t="s">
        <v>89</v>
      </c>
      <c r="W158" s="40" t="s">
        <v>76</v>
      </c>
      <c r="X158" s="9">
        <v>30</v>
      </c>
      <c r="Y158" s="9">
        <v>1159.96</v>
      </c>
      <c r="Z158" s="9">
        <f t="shared" si="22"/>
        <v>34798.8</v>
      </c>
      <c r="AA158" s="9">
        <f t="shared" si="23"/>
        <v>38974.65600000001</v>
      </c>
      <c r="AB158" s="9">
        <v>30</v>
      </c>
      <c r="AC158" s="9">
        <v>1159.96</v>
      </c>
      <c r="AD158" s="9">
        <f t="shared" si="24"/>
        <v>34798.8</v>
      </c>
      <c r="AE158" s="9">
        <f t="shared" si="25"/>
        <v>38974.65600000001</v>
      </c>
      <c r="AF158" s="9">
        <v>30</v>
      </c>
      <c r="AG158" s="9">
        <v>1159.96</v>
      </c>
      <c r="AH158" s="9">
        <f t="shared" si="26"/>
        <v>34798.8</v>
      </c>
      <c r="AI158" s="9">
        <f t="shared" si="37"/>
        <v>38974.65600000001</v>
      </c>
      <c r="AJ158" s="9">
        <v>30</v>
      </c>
      <c r="AK158" s="9">
        <v>1159.96</v>
      </c>
      <c r="AL158" s="9">
        <f t="shared" si="28"/>
        <v>34798.8</v>
      </c>
      <c r="AM158" s="9">
        <f t="shared" si="38"/>
        <v>38974.65600000001</v>
      </c>
      <c r="AN158" s="9"/>
      <c r="AO158" s="9"/>
      <c r="AP158" s="9">
        <f t="shared" si="30"/>
        <v>0</v>
      </c>
      <c r="AQ158" s="9">
        <f t="shared" si="39"/>
        <v>0</v>
      </c>
      <c r="AR158" s="9"/>
      <c r="AS158" s="9"/>
      <c r="AT158" s="9">
        <f t="shared" si="32"/>
        <v>0</v>
      </c>
      <c r="AU158" s="9">
        <f t="shared" si="40"/>
        <v>0</v>
      </c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>
        <f t="shared" si="41"/>
        <v>120</v>
      </c>
      <c r="EK158" s="9">
        <f t="shared" si="42"/>
        <v>139195.2</v>
      </c>
      <c r="EL158" s="9">
        <f t="shared" si="43"/>
        <v>155898.62400000004</v>
      </c>
      <c r="EM158" s="10" t="s">
        <v>95</v>
      </c>
      <c r="EN158" s="40"/>
      <c r="EO158" s="40"/>
      <c r="EP158" s="40" t="s">
        <v>92</v>
      </c>
      <c r="EQ158" s="40" t="s">
        <v>151</v>
      </c>
      <c r="ER158" s="40" t="s">
        <v>150</v>
      </c>
      <c r="ES158" s="40"/>
      <c r="ET158" s="40"/>
      <c r="EU158" s="40"/>
      <c r="EV158" s="40"/>
      <c r="EW158" s="40"/>
      <c r="EX158" s="10"/>
      <c r="EY158" s="10" t="s">
        <v>261</v>
      </c>
      <c r="EZ158" s="10" t="s">
        <v>262</v>
      </c>
      <c r="FA158" s="46" t="s">
        <v>256</v>
      </c>
    </row>
    <row r="159" spans="1:157" ht="19.5" customHeight="1">
      <c r="A159" s="8" t="s">
        <v>393</v>
      </c>
      <c r="B159" s="40" t="s">
        <v>96</v>
      </c>
      <c r="C159" s="40" t="s">
        <v>97</v>
      </c>
      <c r="D159" s="40" t="s">
        <v>98</v>
      </c>
      <c r="E159" s="40" t="s">
        <v>65</v>
      </c>
      <c r="F159" s="40"/>
      <c r="G159" s="40" t="s">
        <v>68</v>
      </c>
      <c r="H159" s="40">
        <v>58</v>
      </c>
      <c r="I159" s="40">
        <v>710000000</v>
      </c>
      <c r="J159" s="40" t="s">
        <v>94</v>
      </c>
      <c r="K159" s="40" t="s">
        <v>264</v>
      </c>
      <c r="L159" s="40" t="s">
        <v>31</v>
      </c>
      <c r="M159" s="40">
        <v>552210000</v>
      </c>
      <c r="N159" s="40" t="s">
        <v>108</v>
      </c>
      <c r="O159" s="40" t="s">
        <v>44</v>
      </c>
      <c r="P159" s="40" t="s">
        <v>121</v>
      </c>
      <c r="Q159" s="40"/>
      <c r="R159" s="40"/>
      <c r="S159" s="40">
        <v>0</v>
      </c>
      <c r="T159" s="40">
        <v>0</v>
      </c>
      <c r="U159" s="40">
        <v>100</v>
      </c>
      <c r="V159" s="40" t="s">
        <v>89</v>
      </c>
      <c r="W159" s="40" t="s">
        <v>76</v>
      </c>
      <c r="X159" s="9">
        <v>30</v>
      </c>
      <c r="Y159" s="9">
        <v>1159.96</v>
      </c>
      <c r="Z159" s="9">
        <f aca="true" t="shared" si="44" ref="Z159:Z169">X159*Y159</f>
        <v>34798.8</v>
      </c>
      <c r="AA159" s="9">
        <f aca="true" t="shared" si="45" ref="AA159:AA169">IF(W159="С НДС",Z159*1.12,Z159)</f>
        <v>38974.65600000001</v>
      </c>
      <c r="AB159" s="9">
        <v>30</v>
      </c>
      <c r="AC159" s="9">
        <v>1159.96</v>
      </c>
      <c r="AD159" s="9">
        <f aca="true" t="shared" si="46" ref="AD159:AD169">AB159*AC159</f>
        <v>34798.8</v>
      </c>
      <c r="AE159" s="9">
        <f aca="true" t="shared" si="47" ref="AE159:AE169">IF(W159="С НДС",AD159*1.12,AD159)</f>
        <v>38974.65600000001</v>
      </c>
      <c r="AF159" s="9">
        <v>30</v>
      </c>
      <c r="AG159" s="9">
        <v>1159.96</v>
      </c>
      <c r="AH159" s="9">
        <f aca="true" t="shared" si="48" ref="AH159:AH169">AF159*AG159</f>
        <v>34798.8</v>
      </c>
      <c r="AI159" s="9">
        <f aca="true" t="shared" si="49" ref="AI159:AI169">IF(W159="С НДС",AH159*1.12,AH159)</f>
        <v>38974.65600000001</v>
      </c>
      <c r="AJ159" s="9">
        <v>30</v>
      </c>
      <c r="AK159" s="9">
        <v>1159.96</v>
      </c>
      <c r="AL159" s="9">
        <f aca="true" t="shared" si="50" ref="AL159:AL169">AJ159*AK159</f>
        <v>34798.8</v>
      </c>
      <c r="AM159" s="9">
        <f aca="true" t="shared" si="51" ref="AM159:AM169">IF(W159="С НДС",AL159*1.12,AL159)</f>
        <v>38974.65600000001</v>
      </c>
      <c r="AN159" s="9"/>
      <c r="AO159" s="9"/>
      <c r="AP159" s="9">
        <f aca="true" t="shared" si="52" ref="AP159:AP169">AN159*AO159</f>
        <v>0</v>
      </c>
      <c r="AQ159" s="9">
        <f aca="true" t="shared" si="53" ref="AQ159:AQ169">IF(W159="С НДС",AP159*1.12,AP159)</f>
        <v>0</v>
      </c>
      <c r="AR159" s="9"/>
      <c r="AS159" s="9"/>
      <c r="AT159" s="9">
        <f aca="true" t="shared" si="54" ref="AT159:AT169">AR159*AS159</f>
        <v>0</v>
      </c>
      <c r="AU159" s="9">
        <f aca="true" t="shared" si="55" ref="AU159:AU169">IF(W159="С НДС",AT159*1.12,AT159)</f>
        <v>0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>
        <f aca="true" t="shared" si="56" ref="EJ159:EJ169">SUM(X159,AB159,AF159,AJ159,AN159)</f>
        <v>120</v>
      </c>
      <c r="EK159" s="9">
        <f aca="true" t="shared" si="57" ref="EK159:EK169">SUM(AT159,AP159,AL159,AD159,Z159,AH159)</f>
        <v>139195.2</v>
      </c>
      <c r="EL159" s="9">
        <f aca="true" t="shared" si="58" ref="EL159:EL170">IF(W159="С НДС",EK159*1.12,EK159)</f>
        <v>155898.62400000004</v>
      </c>
      <c r="EM159" s="10" t="s">
        <v>95</v>
      </c>
      <c r="EN159" s="40"/>
      <c r="EO159" s="40"/>
      <c r="EP159" s="40" t="s">
        <v>92</v>
      </c>
      <c r="EQ159" s="40" t="s">
        <v>151</v>
      </c>
      <c r="ER159" s="40" t="s">
        <v>150</v>
      </c>
      <c r="ES159" s="40"/>
      <c r="ET159" s="40"/>
      <c r="EU159" s="40"/>
      <c r="EV159" s="40"/>
      <c r="EW159" s="40"/>
      <c r="EX159" s="10"/>
      <c r="EY159" s="10" t="s">
        <v>261</v>
      </c>
      <c r="EZ159" s="10" t="s">
        <v>262</v>
      </c>
      <c r="FA159" s="46" t="s">
        <v>256</v>
      </c>
    </row>
    <row r="160" spans="1:157" ht="19.5" customHeight="1">
      <c r="A160" s="8" t="s">
        <v>394</v>
      </c>
      <c r="B160" s="40" t="s">
        <v>96</v>
      </c>
      <c r="C160" s="40" t="s">
        <v>97</v>
      </c>
      <c r="D160" s="40" t="s">
        <v>98</v>
      </c>
      <c r="E160" s="40" t="s">
        <v>65</v>
      </c>
      <c r="F160" s="40"/>
      <c r="G160" s="40" t="s">
        <v>68</v>
      </c>
      <c r="H160" s="40">
        <v>58</v>
      </c>
      <c r="I160" s="40">
        <v>710000000</v>
      </c>
      <c r="J160" s="40" t="s">
        <v>94</v>
      </c>
      <c r="K160" s="40" t="s">
        <v>264</v>
      </c>
      <c r="L160" s="40" t="s">
        <v>31</v>
      </c>
      <c r="M160" s="40">
        <v>354400000</v>
      </c>
      <c r="N160" s="40" t="s">
        <v>107</v>
      </c>
      <c r="O160" s="40" t="s">
        <v>44</v>
      </c>
      <c r="P160" s="40" t="s">
        <v>121</v>
      </c>
      <c r="Q160" s="40"/>
      <c r="R160" s="40"/>
      <c r="S160" s="40">
        <v>0</v>
      </c>
      <c r="T160" s="40">
        <v>0</v>
      </c>
      <c r="U160" s="40">
        <v>100</v>
      </c>
      <c r="V160" s="40" t="s">
        <v>89</v>
      </c>
      <c r="W160" s="40" t="s">
        <v>76</v>
      </c>
      <c r="X160" s="9">
        <v>150</v>
      </c>
      <c r="Y160" s="9">
        <v>1159.96</v>
      </c>
      <c r="Z160" s="9">
        <f t="shared" si="44"/>
        <v>173994</v>
      </c>
      <c r="AA160" s="9">
        <f t="shared" si="45"/>
        <v>194873.28000000003</v>
      </c>
      <c r="AB160" s="9">
        <v>150</v>
      </c>
      <c r="AC160" s="9">
        <v>1159.96</v>
      </c>
      <c r="AD160" s="9">
        <f t="shared" si="46"/>
        <v>173994</v>
      </c>
      <c r="AE160" s="9">
        <f t="shared" si="47"/>
        <v>194873.28000000003</v>
      </c>
      <c r="AF160" s="9">
        <v>150</v>
      </c>
      <c r="AG160" s="9">
        <v>1159.96</v>
      </c>
      <c r="AH160" s="9">
        <f t="shared" si="48"/>
        <v>173994</v>
      </c>
      <c r="AI160" s="9">
        <f t="shared" si="49"/>
        <v>194873.28000000003</v>
      </c>
      <c r="AJ160" s="9">
        <v>150</v>
      </c>
      <c r="AK160" s="9">
        <v>1159.96</v>
      </c>
      <c r="AL160" s="9">
        <f t="shared" si="50"/>
        <v>173994</v>
      </c>
      <c r="AM160" s="9">
        <f t="shared" si="51"/>
        <v>194873.28000000003</v>
      </c>
      <c r="AN160" s="9"/>
      <c r="AO160" s="9"/>
      <c r="AP160" s="9">
        <f t="shared" si="52"/>
        <v>0</v>
      </c>
      <c r="AQ160" s="9">
        <f t="shared" si="53"/>
        <v>0</v>
      </c>
      <c r="AR160" s="9"/>
      <c r="AS160" s="9"/>
      <c r="AT160" s="9">
        <f t="shared" si="54"/>
        <v>0</v>
      </c>
      <c r="AU160" s="9">
        <f t="shared" si="55"/>
        <v>0</v>
      </c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>
        <f t="shared" si="56"/>
        <v>600</v>
      </c>
      <c r="EK160" s="9">
        <f t="shared" si="57"/>
        <v>695976</v>
      </c>
      <c r="EL160" s="9">
        <f t="shared" si="58"/>
        <v>779493.1200000001</v>
      </c>
      <c r="EM160" s="10" t="s">
        <v>95</v>
      </c>
      <c r="EN160" s="40"/>
      <c r="EO160" s="40"/>
      <c r="EP160" s="40" t="s">
        <v>92</v>
      </c>
      <c r="EQ160" s="40" t="s">
        <v>151</v>
      </c>
      <c r="ER160" s="40" t="s">
        <v>150</v>
      </c>
      <c r="ES160" s="40"/>
      <c r="ET160" s="40"/>
      <c r="EU160" s="40"/>
      <c r="EV160" s="40"/>
      <c r="EW160" s="40"/>
      <c r="EX160" s="10"/>
      <c r="EY160" s="10" t="s">
        <v>261</v>
      </c>
      <c r="EZ160" s="10" t="s">
        <v>262</v>
      </c>
      <c r="FA160" s="46" t="s">
        <v>256</v>
      </c>
    </row>
    <row r="161" spans="1:157" ht="19.5" customHeight="1">
      <c r="A161" s="8" t="s">
        <v>395</v>
      </c>
      <c r="B161" s="40" t="s">
        <v>96</v>
      </c>
      <c r="C161" s="40" t="s">
        <v>97</v>
      </c>
      <c r="D161" s="40" t="s">
        <v>98</v>
      </c>
      <c r="E161" s="40" t="s">
        <v>65</v>
      </c>
      <c r="F161" s="40"/>
      <c r="G161" s="40" t="s">
        <v>68</v>
      </c>
      <c r="H161" s="40">
        <v>58</v>
      </c>
      <c r="I161" s="40">
        <v>710000000</v>
      </c>
      <c r="J161" s="40" t="s">
        <v>94</v>
      </c>
      <c r="K161" s="40" t="s">
        <v>264</v>
      </c>
      <c r="L161" s="40" t="s">
        <v>31</v>
      </c>
      <c r="M161" s="40">
        <v>351610000</v>
      </c>
      <c r="N161" s="40" t="s">
        <v>106</v>
      </c>
      <c r="O161" s="40" t="s">
        <v>44</v>
      </c>
      <c r="P161" s="40" t="s">
        <v>121</v>
      </c>
      <c r="Q161" s="40"/>
      <c r="R161" s="40"/>
      <c r="S161" s="40">
        <v>0</v>
      </c>
      <c r="T161" s="40">
        <v>0</v>
      </c>
      <c r="U161" s="40">
        <v>100</v>
      </c>
      <c r="V161" s="40" t="s">
        <v>89</v>
      </c>
      <c r="W161" s="40" t="s">
        <v>76</v>
      </c>
      <c r="X161" s="9">
        <v>30</v>
      </c>
      <c r="Y161" s="9">
        <v>1159.96</v>
      </c>
      <c r="Z161" s="9">
        <f t="shared" si="44"/>
        <v>34798.8</v>
      </c>
      <c r="AA161" s="9">
        <f t="shared" si="45"/>
        <v>38974.65600000001</v>
      </c>
      <c r="AB161" s="9">
        <v>30</v>
      </c>
      <c r="AC161" s="9">
        <v>1159.96</v>
      </c>
      <c r="AD161" s="9">
        <f t="shared" si="46"/>
        <v>34798.8</v>
      </c>
      <c r="AE161" s="9">
        <f t="shared" si="47"/>
        <v>38974.65600000001</v>
      </c>
      <c r="AF161" s="9">
        <v>30</v>
      </c>
      <c r="AG161" s="9">
        <v>1159.96</v>
      </c>
      <c r="AH161" s="9">
        <f t="shared" si="48"/>
        <v>34798.8</v>
      </c>
      <c r="AI161" s="9">
        <f t="shared" si="49"/>
        <v>38974.65600000001</v>
      </c>
      <c r="AJ161" s="9">
        <v>30</v>
      </c>
      <c r="AK161" s="9">
        <v>1159.96</v>
      </c>
      <c r="AL161" s="9">
        <f t="shared" si="50"/>
        <v>34798.8</v>
      </c>
      <c r="AM161" s="9">
        <f t="shared" si="51"/>
        <v>38974.65600000001</v>
      </c>
      <c r="AN161" s="9"/>
      <c r="AO161" s="9"/>
      <c r="AP161" s="9">
        <f t="shared" si="52"/>
        <v>0</v>
      </c>
      <c r="AQ161" s="9">
        <f t="shared" si="53"/>
        <v>0</v>
      </c>
      <c r="AR161" s="9"/>
      <c r="AS161" s="9"/>
      <c r="AT161" s="9">
        <f t="shared" si="54"/>
        <v>0</v>
      </c>
      <c r="AU161" s="9">
        <f t="shared" si="55"/>
        <v>0</v>
      </c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>
        <f t="shared" si="56"/>
        <v>120</v>
      </c>
      <c r="EK161" s="9">
        <f t="shared" si="57"/>
        <v>139195.2</v>
      </c>
      <c r="EL161" s="9">
        <f t="shared" si="58"/>
        <v>155898.62400000004</v>
      </c>
      <c r="EM161" s="10" t="s">
        <v>95</v>
      </c>
      <c r="EN161" s="40"/>
      <c r="EO161" s="40"/>
      <c r="EP161" s="40" t="s">
        <v>92</v>
      </c>
      <c r="EQ161" s="40" t="s">
        <v>151</v>
      </c>
      <c r="ER161" s="40" t="s">
        <v>150</v>
      </c>
      <c r="ES161" s="40"/>
      <c r="ET161" s="40"/>
      <c r="EU161" s="40"/>
      <c r="EV161" s="40"/>
      <c r="EW161" s="40"/>
      <c r="EX161" s="10"/>
      <c r="EY161" s="10" t="s">
        <v>261</v>
      </c>
      <c r="EZ161" s="10" t="s">
        <v>262</v>
      </c>
      <c r="FA161" s="46" t="s">
        <v>256</v>
      </c>
    </row>
    <row r="162" spans="1:157" ht="19.5" customHeight="1">
      <c r="A162" s="8" t="s">
        <v>396</v>
      </c>
      <c r="B162" s="40" t="s">
        <v>96</v>
      </c>
      <c r="C162" s="40" t="s">
        <v>97</v>
      </c>
      <c r="D162" s="40" t="s">
        <v>98</v>
      </c>
      <c r="E162" s="40" t="s">
        <v>65</v>
      </c>
      <c r="F162" s="40"/>
      <c r="G162" s="40" t="s">
        <v>68</v>
      </c>
      <c r="H162" s="40">
        <v>58</v>
      </c>
      <c r="I162" s="40">
        <v>710000000</v>
      </c>
      <c r="J162" s="40" t="s">
        <v>94</v>
      </c>
      <c r="K162" s="40" t="s">
        <v>264</v>
      </c>
      <c r="L162" s="40" t="s">
        <v>31</v>
      </c>
      <c r="M162" s="40">
        <v>351010000</v>
      </c>
      <c r="N162" s="40" t="s">
        <v>105</v>
      </c>
      <c r="O162" s="40" t="s">
        <v>44</v>
      </c>
      <c r="P162" s="40" t="s">
        <v>121</v>
      </c>
      <c r="Q162" s="40"/>
      <c r="R162" s="40"/>
      <c r="S162" s="40">
        <v>0</v>
      </c>
      <c r="T162" s="40">
        <v>0</v>
      </c>
      <c r="U162" s="40">
        <v>100</v>
      </c>
      <c r="V162" s="40" t="s">
        <v>89</v>
      </c>
      <c r="W162" s="40" t="s">
        <v>76</v>
      </c>
      <c r="X162" s="9">
        <v>20</v>
      </c>
      <c r="Y162" s="9">
        <v>1159.96</v>
      </c>
      <c r="Z162" s="9">
        <f t="shared" si="44"/>
        <v>23199.2</v>
      </c>
      <c r="AA162" s="9">
        <f t="shared" si="45"/>
        <v>25983.104000000003</v>
      </c>
      <c r="AB162" s="9">
        <v>20</v>
      </c>
      <c r="AC162" s="9">
        <v>1159.96</v>
      </c>
      <c r="AD162" s="9">
        <f t="shared" si="46"/>
        <v>23199.2</v>
      </c>
      <c r="AE162" s="9">
        <f t="shared" si="47"/>
        <v>25983.104000000003</v>
      </c>
      <c r="AF162" s="9">
        <v>20</v>
      </c>
      <c r="AG162" s="9">
        <v>1159.96</v>
      </c>
      <c r="AH162" s="9">
        <f t="shared" si="48"/>
        <v>23199.2</v>
      </c>
      <c r="AI162" s="9">
        <f t="shared" si="49"/>
        <v>25983.104000000003</v>
      </c>
      <c r="AJ162" s="9">
        <v>20</v>
      </c>
      <c r="AK162" s="9">
        <v>1159.96</v>
      </c>
      <c r="AL162" s="9">
        <f t="shared" si="50"/>
        <v>23199.2</v>
      </c>
      <c r="AM162" s="9">
        <f t="shared" si="51"/>
        <v>25983.104000000003</v>
      </c>
      <c r="AN162" s="9"/>
      <c r="AO162" s="9"/>
      <c r="AP162" s="9">
        <f t="shared" si="52"/>
        <v>0</v>
      </c>
      <c r="AQ162" s="9">
        <f t="shared" si="53"/>
        <v>0</v>
      </c>
      <c r="AR162" s="9"/>
      <c r="AS162" s="9"/>
      <c r="AT162" s="9">
        <f t="shared" si="54"/>
        <v>0</v>
      </c>
      <c r="AU162" s="9">
        <f t="shared" si="55"/>
        <v>0</v>
      </c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>
        <f t="shared" si="56"/>
        <v>80</v>
      </c>
      <c r="EK162" s="9">
        <f t="shared" si="57"/>
        <v>92796.8</v>
      </c>
      <c r="EL162" s="9">
        <f t="shared" si="58"/>
        <v>103932.41600000001</v>
      </c>
      <c r="EM162" s="10" t="s">
        <v>95</v>
      </c>
      <c r="EN162" s="40"/>
      <c r="EO162" s="40"/>
      <c r="EP162" s="40" t="s">
        <v>92</v>
      </c>
      <c r="EQ162" s="40" t="s">
        <v>151</v>
      </c>
      <c r="ER162" s="40" t="s">
        <v>150</v>
      </c>
      <c r="ES162" s="40"/>
      <c r="ET162" s="40"/>
      <c r="EU162" s="40"/>
      <c r="EV162" s="40"/>
      <c r="EW162" s="40"/>
      <c r="EX162" s="10"/>
      <c r="EY162" s="10" t="s">
        <v>261</v>
      </c>
      <c r="EZ162" s="10" t="s">
        <v>262</v>
      </c>
      <c r="FA162" s="46" t="s">
        <v>256</v>
      </c>
    </row>
    <row r="163" spans="1:157" ht="19.5" customHeight="1">
      <c r="A163" s="8" t="s">
        <v>397</v>
      </c>
      <c r="B163" s="40" t="s">
        <v>96</v>
      </c>
      <c r="C163" s="40" t="s">
        <v>97</v>
      </c>
      <c r="D163" s="40" t="s">
        <v>98</v>
      </c>
      <c r="E163" s="40" t="s">
        <v>65</v>
      </c>
      <c r="F163" s="40"/>
      <c r="G163" s="40" t="s">
        <v>68</v>
      </c>
      <c r="H163" s="40">
        <v>58</v>
      </c>
      <c r="I163" s="40">
        <v>710000000</v>
      </c>
      <c r="J163" s="40" t="s">
        <v>94</v>
      </c>
      <c r="K163" s="40" t="s">
        <v>264</v>
      </c>
      <c r="L163" s="40" t="s">
        <v>31</v>
      </c>
      <c r="M163" s="40">
        <v>111010000</v>
      </c>
      <c r="N163" s="40" t="s">
        <v>104</v>
      </c>
      <c r="O163" s="40" t="s">
        <v>44</v>
      </c>
      <c r="P163" s="40" t="s">
        <v>121</v>
      </c>
      <c r="Q163" s="40"/>
      <c r="R163" s="40"/>
      <c r="S163" s="40">
        <v>0</v>
      </c>
      <c r="T163" s="40">
        <v>0</v>
      </c>
      <c r="U163" s="40">
        <v>100</v>
      </c>
      <c r="V163" s="40" t="s">
        <v>89</v>
      </c>
      <c r="W163" s="40" t="s">
        <v>76</v>
      </c>
      <c r="X163" s="9">
        <v>400</v>
      </c>
      <c r="Y163" s="9">
        <v>1159.96</v>
      </c>
      <c r="Z163" s="9">
        <f t="shared" si="44"/>
        <v>463984</v>
      </c>
      <c r="AA163" s="9">
        <f t="shared" si="45"/>
        <v>519662.0800000001</v>
      </c>
      <c r="AB163" s="9">
        <v>400</v>
      </c>
      <c r="AC163" s="9">
        <v>1159.96</v>
      </c>
      <c r="AD163" s="9">
        <f t="shared" si="46"/>
        <v>463984</v>
      </c>
      <c r="AE163" s="9">
        <f t="shared" si="47"/>
        <v>519662.0800000001</v>
      </c>
      <c r="AF163" s="9">
        <v>400</v>
      </c>
      <c r="AG163" s="9">
        <v>1159.96</v>
      </c>
      <c r="AH163" s="9">
        <f t="shared" si="48"/>
        <v>463984</v>
      </c>
      <c r="AI163" s="9">
        <f t="shared" si="49"/>
        <v>519662.0800000001</v>
      </c>
      <c r="AJ163" s="9">
        <v>400</v>
      </c>
      <c r="AK163" s="9">
        <v>1159.96</v>
      </c>
      <c r="AL163" s="9">
        <f t="shared" si="50"/>
        <v>463984</v>
      </c>
      <c r="AM163" s="9">
        <f t="shared" si="51"/>
        <v>519662.0800000001</v>
      </c>
      <c r="AN163" s="9"/>
      <c r="AO163" s="9"/>
      <c r="AP163" s="9">
        <f t="shared" si="52"/>
        <v>0</v>
      </c>
      <c r="AQ163" s="9">
        <f t="shared" si="53"/>
        <v>0</v>
      </c>
      <c r="AR163" s="9"/>
      <c r="AS163" s="9"/>
      <c r="AT163" s="9">
        <f t="shared" si="54"/>
        <v>0</v>
      </c>
      <c r="AU163" s="9">
        <f t="shared" si="55"/>
        <v>0</v>
      </c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>
        <f t="shared" si="56"/>
        <v>1600</v>
      </c>
      <c r="EK163" s="9">
        <v>0</v>
      </c>
      <c r="EL163" s="9">
        <v>0</v>
      </c>
      <c r="EM163" s="10" t="s">
        <v>95</v>
      </c>
      <c r="EN163" s="40"/>
      <c r="EO163" s="40"/>
      <c r="EP163" s="40" t="s">
        <v>92</v>
      </c>
      <c r="EQ163" s="40" t="s">
        <v>151</v>
      </c>
      <c r="ER163" s="40" t="s">
        <v>150</v>
      </c>
      <c r="ES163" s="40"/>
      <c r="ET163" s="40"/>
      <c r="EU163" s="40"/>
      <c r="EV163" s="40"/>
      <c r="EW163" s="40"/>
      <c r="EX163" s="10"/>
      <c r="EY163" s="10" t="s">
        <v>261</v>
      </c>
      <c r="EZ163" s="10" t="s">
        <v>262</v>
      </c>
      <c r="FA163" s="46" t="s">
        <v>256</v>
      </c>
    </row>
    <row r="164" spans="1:157" ht="19.5" customHeight="1">
      <c r="A164" s="8" t="s">
        <v>757</v>
      </c>
      <c r="B164" s="40" t="s">
        <v>96</v>
      </c>
      <c r="C164" s="40" t="s">
        <v>97</v>
      </c>
      <c r="D164" s="40" t="s">
        <v>98</v>
      </c>
      <c r="E164" s="40" t="s">
        <v>65</v>
      </c>
      <c r="F164" s="40"/>
      <c r="G164" s="40" t="s">
        <v>68</v>
      </c>
      <c r="H164" s="40">
        <v>58</v>
      </c>
      <c r="I164" s="40">
        <v>710000000</v>
      </c>
      <c r="J164" s="40" t="s">
        <v>94</v>
      </c>
      <c r="K164" s="40" t="s">
        <v>264</v>
      </c>
      <c r="L164" s="40" t="s">
        <v>31</v>
      </c>
      <c r="M164" s="40">
        <v>111010000</v>
      </c>
      <c r="N164" s="40" t="s">
        <v>104</v>
      </c>
      <c r="O164" s="40" t="s">
        <v>44</v>
      </c>
      <c r="P164" s="40" t="s">
        <v>121</v>
      </c>
      <c r="Q164" s="40"/>
      <c r="R164" s="40"/>
      <c r="S164" s="40">
        <v>0</v>
      </c>
      <c r="T164" s="40">
        <v>0</v>
      </c>
      <c r="U164" s="40">
        <v>100</v>
      </c>
      <c r="V164" s="40" t="s">
        <v>89</v>
      </c>
      <c r="W164" s="40" t="s">
        <v>76</v>
      </c>
      <c r="X164" s="9">
        <v>400</v>
      </c>
      <c r="Y164" s="9">
        <v>1159.96</v>
      </c>
      <c r="Z164" s="9">
        <f>X164*Y164</f>
        <v>463984</v>
      </c>
      <c r="AA164" s="9">
        <f>IF(W164="С НДС",Z164*1.12,Z164)</f>
        <v>519662.0800000001</v>
      </c>
      <c r="AB164" s="9">
        <v>400</v>
      </c>
      <c r="AC164" s="9">
        <v>1159.96</v>
      </c>
      <c r="AD164" s="9">
        <f>AB164*AC164</f>
        <v>463984</v>
      </c>
      <c r="AE164" s="9">
        <f>IF(W164="С НДС",AD164*1.12,AD164)</f>
        <v>519662.0800000001</v>
      </c>
      <c r="AF164" s="9">
        <v>400</v>
      </c>
      <c r="AG164" s="9">
        <v>1159.96</v>
      </c>
      <c r="AH164" s="9">
        <f>AF164*AG164</f>
        <v>463984</v>
      </c>
      <c r="AI164" s="9">
        <f>IF(W164="С НДС",AH164*1.12,AH164)</f>
        <v>519662.0800000001</v>
      </c>
      <c r="AJ164" s="9">
        <v>495</v>
      </c>
      <c r="AK164" s="9">
        <v>1159.96</v>
      </c>
      <c r="AL164" s="9">
        <f>AJ164*AK164</f>
        <v>574180.2000000001</v>
      </c>
      <c r="AM164" s="9">
        <f>IF(W164="С НДС",AL164*1.12,AL164)</f>
        <v>643081.8240000001</v>
      </c>
      <c r="AN164" s="9"/>
      <c r="AO164" s="9"/>
      <c r="AP164" s="9">
        <f>AN164*AO164</f>
        <v>0</v>
      </c>
      <c r="AQ164" s="9">
        <f>IF(W164="С НДС",AP164*1.12,AP164)</f>
        <v>0</v>
      </c>
      <c r="AR164" s="9"/>
      <c r="AS164" s="9"/>
      <c r="AT164" s="9">
        <f>AR164*AS164</f>
        <v>0</v>
      </c>
      <c r="AU164" s="9">
        <f>IF(W164="С НДС",AT164*1.12,AT164)</f>
        <v>0</v>
      </c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>
        <f>SUM(X164,AB164,AF164,AJ164,AN164)</f>
        <v>1695</v>
      </c>
      <c r="EK164" s="9">
        <f>SUM(AT164,AP164,AL164,AD164,Z164,AH164)</f>
        <v>1966132.2000000002</v>
      </c>
      <c r="EL164" s="9">
        <f>IF(W164="С НДС",EK164*1.12,EK164)</f>
        <v>2202068.0640000002</v>
      </c>
      <c r="EM164" s="10" t="s">
        <v>95</v>
      </c>
      <c r="EN164" s="40"/>
      <c r="EO164" s="40"/>
      <c r="EP164" s="40" t="s">
        <v>92</v>
      </c>
      <c r="EQ164" s="40" t="s">
        <v>151</v>
      </c>
      <c r="ER164" s="40" t="s">
        <v>150</v>
      </c>
      <c r="ES164" s="40"/>
      <c r="ET164" s="40"/>
      <c r="EU164" s="40"/>
      <c r="EV164" s="40"/>
      <c r="EW164" s="40"/>
      <c r="EX164" s="10"/>
      <c r="EY164" s="10" t="s">
        <v>261</v>
      </c>
      <c r="EZ164" s="10" t="s">
        <v>262</v>
      </c>
      <c r="FA164" s="46" t="s">
        <v>256</v>
      </c>
    </row>
    <row r="165" spans="1:157" ht="19.5" customHeight="1">
      <c r="A165" s="8" t="s">
        <v>398</v>
      </c>
      <c r="B165" s="40" t="s">
        <v>96</v>
      </c>
      <c r="C165" s="40" t="s">
        <v>97</v>
      </c>
      <c r="D165" s="40" t="s">
        <v>98</v>
      </c>
      <c r="E165" s="40" t="s">
        <v>65</v>
      </c>
      <c r="F165" s="40"/>
      <c r="G165" s="40" t="s">
        <v>68</v>
      </c>
      <c r="H165" s="40">
        <v>58</v>
      </c>
      <c r="I165" s="40">
        <v>710000000</v>
      </c>
      <c r="J165" s="40" t="s">
        <v>94</v>
      </c>
      <c r="K165" s="40" t="s">
        <v>264</v>
      </c>
      <c r="L165" s="40" t="s">
        <v>31</v>
      </c>
      <c r="M165" s="40" t="s">
        <v>145</v>
      </c>
      <c r="N165" s="40" t="s">
        <v>103</v>
      </c>
      <c r="O165" s="40" t="s">
        <v>44</v>
      </c>
      <c r="P165" s="40" t="s">
        <v>121</v>
      </c>
      <c r="Q165" s="40"/>
      <c r="R165" s="40"/>
      <c r="S165" s="40">
        <v>0</v>
      </c>
      <c r="T165" s="40">
        <v>0</v>
      </c>
      <c r="U165" s="40">
        <v>100</v>
      </c>
      <c r="V165" s="40" t="s">
        <v>89</v>
      </c>
      <c r="W165" s="40" t="s">
        <v>76</v>
      </c>
      <c r="X165" s="9">
        <v>20</v>
      </c>
      <c r="Y165" s="9">
        <v>1159.96</v>
      </c>
      <c r="Z165" s="9">
        <f t="shared" si="44"/>
        <v>23199.2</v>
      </c>
      <c r="AA165" s="9">
        <f t="shared" si="45"/>
        <v>25983.104000000003</v>
      </c>
      <c r="AB165" s="9">
        <v>20</v>
      </c>
      <c r="AC165" s="9">
        <v>1159.96</v>
      </c>
      <c r="AD165" s="9">
        <f t="shared" si="46"/>
        <v>23199.2</v>
      </c>
      <c r="AE165" s="9">
        <f t="shared" si="47"/>
        <v>25983.104000000003</v>
      </c>
      <c r="AF165" s="9">
        <v>20</v>
      </c>
      <c r="AG165" s="9">
        <v>1159.96</v>
      </c>
      <c r="AH165" s="9">
        <f t="shared" si="48"/>
        <v>23199.2</v>
      </c>
      <c r="AI165" s="9">
        <f t="shared" si="49"/>
        <v>25983.104000000003</v>
      </c>
      <c r="AJ165" s="9">
        <v>20</v>
      </c>
      <c r="AK165" s="9">
        <v>1159.96</v>
      </c>
      <c r="AL165" s="9">
        <f t="shared" si="50"/>
        <v>23199.2</v>
      </c>
      <c r="AM165" s="9">
        <f t="shared" si="51"/>
        <v>25983.104000000003</v>
      </c>
      <c r="AN165" s="9"/>
      <c r="AO165" s="9"/>
      <c r="AP165" s="9">
        <f t="shared" si="52"/>
        <v>0</v>
      </c>
      <c r="AQ165" s="9">
        <f t="shared" si="53"/>
        <v>0</v>
      </c>
      <c r="AR165" s="9"/>
      <c r="AS165" s="9"/>
      <c r="AT165" s="9">
        <f t="shared" si="54"/>
        <v>0</v>
      </c>
      <c r="AU165" s="9">
        <f t="shared" si="55"/>
        <v>0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>
        <f t="shared" si="56"/>
        <v>80</v>
      </c>
      <c r="EK165" s="9">
        <f t="shared" si="57"/>
        <v>92796.8</v>
      </c>
      <c r="EL165" s="9">
        <f t="shared" si="58"/>
        <v>103932.41600000001</v>
      </c>
      <c r="EM165" s="10" t="s">
        <v>95</v>
      </c>
      <c r="EN165" s="40"/>
      <c r="EO165" s="40"/>
      <c r="EP165" s="40" t="s">
        <v>92</v>
      </c>
      <c r="EQ165" s="40" t="s">
        <v>151</v>
      </c>
      <c r="ER165" s="40" t="s">
        <v>150</v>
      </c>
      <c r="ES165" s="40"/>
      <c r="ET165" s="40"/>
      <c r="EU165" s="40"/>
      <c r="EV165" s="40"/>
      <c r="EW165" s="40"/>
      <c r="EX165" s="10"/>
      <c r="EY165" s="10" t="s">
        <v>261</v>
      </c>
      <c r="EZ165" s="10" t="s">
        <v>262</v>
      </c>
      <c r="FA165" s="46" t="s">
        <v>256</v>
      </c>
    </row>
    <row r="166" spans="1:157" ht="19.5" customHeight="1">
      <c r="A166" s="8" t="s">
        <v>399</v>
      </c>
      <c r="B166" s="40" t="s">
        <v>96</v>
      </c>
      <c r="C166" s="40" t="s">
        <v>97</v>
      </c>
      <c r="D166" s="40" t="s">
        <v>98</v>
      </c>
      <c r="E166" s="40" t="s">
        <v>65</v>
      </c>
      <c r="F166" s="40"/>
      <c r="G166" s="40" t="s">
        <v>68</v>
      </c>
      <c r="H166" s="40">
        <v>58</v>
      </c>
      <c r="I166" s="40">
        <v>710000000</v>
      </c>
      <c r="J166" s="40" t="s">
        <v>94</v>
      </c>
      <c r="K166" s="40" t="s">
        <v>264</v>
      </c>
      <c r="L166" s="40" t="s">
        <v>31</v>
      </c>
      <c r="M166" s="40">
        <v>475030100</v>
      </c>
      <c r="N166" s="40" t="s">
        <v>102</v>
      </c>
      <c r="O166" s="40" t="s">
        <v>44</v>
      </c>
      <c r="P166" s="40" t="s">
        <v>121</v>
      </c>
      <c r="Q166" s="40"/>
      <c r="R166" s="40"/>
      <c r="S166" s="40">
        <v>0</v>
      </c>
      <c r="T166" s="40">
        <v>0</v>
      </c>
      <c r="U166" s="40">
        <v>100</v>
      </c>
      <c r="V166" s="40" t="s">
        <v>89</v>
      </c>
      <c r="W166" s="40" t="s">
        <v>76</v>
      </c>
      <c r="X166" s="9">
        <v>60</v>
      </c>
      <c r="Y166" s="9">
        <v>1159.96</v>
      </c>
      <c r="Z166" s="9">
        <f t="shared" si="44"/>
        <v>69597.6</v>
      </c>
      <c r="AA166" s="9">
        <f t="shared" si="45"/>
        <v>77949.31200000002</v>
      </c>
      <c r="AB166" s="9">
        <v>60</v>
      </c>
      <c r="AC166" s="9">
        <v>1159.96</v>
      </c>
      <c r="AD166" s="9">
        <f t="shared" si="46"/>
        <v>69597.6</v>
      </c>
      <c r="AE166" s="9">
        <f t="shared" si="47"/>
        <v>77949.31200000002</v>
      </c>
      <c r="AF166" s="9">
        <v>60</v>
      </c>
      <c r="AG166" s="9">
        <v>1159.96</v>
      </c>
      <c r="AH166" s="9">
        <f t="shared" si="48"/>
        <v>69597.6</v>
      </c>
      <c r="AI166" s="9">
        <f t="shared" si="49"/>
        <v>77949.31200000002</v>
      </c>
      <c r="AJ166" s="9">
        <v>60</v>
      </c>
      <c r="AK166" s="9">
        <v>1159.96</v>
      </c>
      <c r="AL166" s="9">
        <f t="shared" si="50"/>
        <v>69597.6</v>
      </c>
      <c r="AM166" s="9">
        <f t="shared" si="51"/>
        <v>77949.31200000002</v>
      </c>
      <c r="AN166" s="9"/>
      <c r="AO166" s="9"/>
      <c r="AP166" s="9">
        <f t="shared" si="52"/>
        <v>0</v>
      </c>
      <c r="AQ166" s="9">
        <f t="shared" si="53"/>
        <v>0</v>
      </c>
      <c r="AR166" s="9"/>
      <c r="AS166" s="9"/>
      <c r="AT166" s="9">
        <f t="shared" si="54"/>
        <v>0</v>
      </c>
      <c r="AU166" s="9">
        <f t="shared" si="55"/>
        <v>0</v>
      </c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>
        <f t="shared" si="56"/>
        <v>240</v>
      </c>
      <c r="EK166" s="9">
        <f t="shared" si="57"/>
        <v>278390.4</v>
      </c>
      <c r="EL166" s="9">
        <f t="shared" si="58"/>
        <v>311797.2480000001</v>
      </c>
      <c r="EM166" s="10" t="s">
        <v>95</v>
      </c>
      <c r="EN166" s="40"/>
      <c r="EO166" s="40"/>
      <c r="EP166" s="40" t="s">
        <v>92</v>
      </c>
      <c r="EQ166" s="40" t="s">
        <v>151</v>
      </c>
      <c r="ER166" s="40" t="s">
        <v>150</v>
      </c>
      <c r="ES166" s="40"/>
      <c r="ET166" s="40"/>
      <c r="EU166" s="40"/>
      <c r="EV166" s="40"/>
      <c r="EW166" s="40"/>
      <c r="EX166" s="10"/>
      <c r="EY166" s="10" t="s">
        <v>261</v>
      </c>
      <c r="EZ166" s="10" t="s">
        <v>262</v>
      </c>
      <c r="FA166" s="46" t="s">
        <v>256</v>
      </c>
    </row>
    <row r="167" spans="1:157" ht="19.5" customHeight="1">
      <c r="A167" s="8" t="s">
        <v>400</v>
      </c>
      <c r="B167" s="40" t="s">
        <v>96</v>
      </c>
      <c r="C167" s="40" t="s">
        <v>97</v>
      </c>
      <c r="D167" s="40" t="s">
        <v>98</v>
      </c>
      <c r="E167" s="40" t="s">
        <v>65</v>
      </c>
      <c r="F167" s="40"/>
      <c r="G167" s="40" t="s">
        <v>68</v>
      </c>
      <c r="H167" s="40">
        <v>58</v>
      </c>
      <c r="I167" s="40">
        <v>710000000</v>
      </c>
      <c r="J167" s="40" t="s">
        <v>94</v>
      </c>
      <c r="K167" s="40" t="s">
        <v>264</v>
      </c>
      <c r="L167" s="40" t="s">
        <v>31</v>
      </c>
      <c r="M167" s="40">
        <v>154820100</v>
      </c>
      <c r="N167" s="40" t="s">
        <v>101</v>
      </c>
      <c r="O167" s="40" t="s">
        <v>44</v>
      </c>
      <c r="P167" s="40" t="s">
        <v>121</v>
      </c>
      <c r="Q167" s="40"/>
      <c r="R167" s="40"/>
      <c r="S167" s="40">
        <v>0</v>
      </c>
      <c r="T167" s="40">
        <v>0</v>
      </c>
      <c r="U167" s="40">
        <v>100</v>
      </c>
      <c r="V167" s="40" t="s">
        <v>89</v>
      </c>
      <c r="W167" s="40" t="s">
        <v>76</v>
      </c>
      <c r="X167" s="9">
        <v>50</v>
      </c>
      <c r="Y167" s="9">
        <v>1159.96</v>
      </c>
      <c r="Z167" s="9">
        <f t="shared" si="44"/>
        <v>57998</v>
      </c>
      <c r="AA167" s="9">
        <f t="shared" si="45"/>
        <v>64957.76000000001</v>
      </c>
      <c r="AB167" s="9">
        <v>50</v>
      </c>
      <c r="AC167" s="9">
        <v>1159.96</v>
      </c>
      <c r="AD167" s="9">
        <f t="shared" si="46"/>
        <v>57998</v>
      </c>
      <c r="AE167" s="9">
        <f t="shared" si="47"/>
        <v>64957.76000000001</v>
      </c>
      <c r="AF167" s="9">
        <v>50</v>
      </c>
      <c r="AG167" s="9">
        <v>1159.96</v>
      </c>
      <c r="AH167" s="9">
        <f t="shared" si="48"/>
        <v>57998</v>
      </c>
      <c r="AI167" s="9">
        <f t="shared" si="49"/>
        <v>64957.76000000001</v>
      </c>
      <c r="AJ167" s="9">
        <v>50</v>
      </c>
      <c r="AK167" s="9">
        <v>1159.96</v>
      </c>
      <c r="AL167" s="9">
        <f t="shared" si="50"/>
        <v>57998</v>
      </c>
      <c r="AM167" s="9">
        <f t="shared" si="51"/>
        <v>64957.76000000001</v>
      </c>
      <c r="AN167" s="9"/>
      <c r="AO167" s="9"/>
      <c r="AP167" s="9">
        <f t="shared" si="52"/>
        <v>0</v>
      </c>
      <c r="AQ167" s="9">
        <f t="shared" si="53"/>
        <v>0</v>
      </c>
      <c r="AR167" s="9"/>
      <c r="AS167" s="9"/>
      <c r="AT167" s="9">
        <f t="shared" si="54"/>
        <v>0</v>
      </c>
      <c r="AU167" s="9">
        <f t="shared" si="55"/>
        <v>0</v>
      </c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>
        <f t="shared" si="56"/>
        <v>200</v>
      </c>
      <c r="EK167" s="9">
        <f t="shared" si="57"/>
        <v>231992</v>
      </c>
      <c r="EL167" s="9">
        <f t="shared" si="58"/>
        <v>259831.04000000004</v>
      </c>
      <c r="EM167" s="10" t="s">
        <v>95</v>
      </c>
      <c r="EN167" s="40"/>
      <c r="EO167" s="40"/>
      <c r="EP167" s="40" t="s">
        <v>92</v>
      </c>
      <c r="EQ167" s="40" t="s">
        <v>151</v>
      </c>
      <c r="ER167" s="40" t="s">
        <v>150</v>
      </c>
      <c r="ES167" s="40"/>
      <c r="ET167" s="40"/>
      <c r="EU167" s="40"/>
      <c r="EV167" s="40"/>
      <c r="EW167" s="40"/>
      <c r="EX167" s="10"/>
      <c r="EY167" s="10" t="s">
        <v>261</v>
      </c>
      <c r="EZ167" s="10" t="s">
        <v>262</v>
      </c>
      <c r="FA167" s="46" t="s">
        <v>256</v>
      </c>
    </row>
    <row r="168" spans="1:157" ht="19.5" customHeight="1">
      <c r="A168" s="8" t="s">
        <v>401</v>
      </c>
      <c r="B168" s="40" t="s">
        <v>96</v>
      </c>
      <c r="C168" s="40" t="s">
        <v>97</v>
      </c>
      <c r="D168" s="40" t="s">
        <v>98</v>
      </c>
      <c r="E168" s="40" t="s">
        <v>65</v>
      </c>
      <c r="F168" s="40"/>
      <c r="G168" s="40" t="s">
        <v>68</v>
      </c>
      <c r="H168" s="40">
        <v>58</v>
      </c>
      <c r="I168" s="40">
        <v>710000000</v>
      </c>
      <c r="J168" s="40" t="s">
        <v>94</v>
      </c>
      <c r="K168" s="40" t="s">
        <v>264</v>
      </c>
      <c r="L168" s="40" t="s">
        <v>31</v>
      </c>
      <c r="M168" s="40" t="s">
        <v>146</v>
      </c>
      <c r="N168" s="40" t="s">
        <v>100</v>
      </c>
      <c r="O168" s="40" t="s">
        <v>44</v>
      </c>
      <c r="P168" s="40" t="s">
        <v>121</v>
      </c>
      <c r="Q168" s="40"/>
      <c r="R168" s="40"/>
      <c r="S168" s="40">
        <v>0</v>
      </c>
      <c r="T168" s="40">
        <v>0</v>
      </c>
      <c r="U168" s="40">
        <v>100</v>
      </c>
      <c r="V168" s="40" t="s">
        <v>89</v>
      </c>
      <c r="W168" s="40" t="s">
        <v>76</v>
      </c>
      <c r="X168" s="9">
        <v>20</v>
      </c>
      <c r="Y168" s="9">
        <v>1159.96</v>
      </c>
      <c r="Z168" s="9">
        <f t="shared" si="44"/>
        <v>23199.2</v>
      </c>
      <c r="AA168" s="9">
        <f t="shared" si="45"/>
        <v>25983.104000000003</v>
      </c>
      <c r="AB168" s="9">
        <v>20</v>
      </c>
      <c r="AC168" s="9">
        <v>1159.96</v>
      </c>
      <c r="AD168" s="9">
        <f t="shared" si="46"/>
        <v>23199.2</v>
      </c>
      <c r="AE168" s="9">
        <f t="shared" si="47"/>
        <v>25983.104000000003</v>
      </c>
      <c r="AF168" s="9">
        <v>20</v>
      </c>
      <c r="AG168" s="9">
        <v>1159.96</v>
      </c>
      <c r="AH168" s="9">
        <f t="shared" si="48"/>
        <v>23199.2</v>
      </c>
      <c r="AI168" s="9">
        <f t="shared" si="49"/>
        <v>25983.104000000003</v>
      </c>
      <c r="AJ168" s="9">
        <v>20</v>
      </c>
      <c r="AK168" s="9">
        <v>1159.96</v>
      </c>
      <c r="AL168" s="9">
        <f t="shared" si="50"/>
        <v>23199.2</v>
      </c>
      <c r="AM168" s="9">
        <f t="shared" si="51"/>
        <v>25983.104000000003</v>
      </c>
      <c r="AN168" s="9"/>
      <c r="AO168" s="9"/>
      <c r="AP168" s="9">
        <f t="shared" si="52"/>
        <v>0</v>
      </c>
      <c r="AQ168" s="9">
        <f t="shared" si="53"/>
        <v>0</v>
      </c>
      <c r="AR168" s="9"/>
      <c r="AS168" s="9"/>
      <c r="AT168" s="9">
        <f t="shared" si="54"/>
        <v>0</v>
      </c>
      <c r="AU168" s="9">
        <f t="shared" si="55"/>
        <v>0</v>
      </c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>
        <f t="shared" si="56"/>
        <v>80</v>
      </c>
      <c r="EK168" s="9">
        <f t="shared" si="57"/>
        <v>92796.8</v>
      </c>
      <c r="EL168" s="9">
        <f t="shared" si="58"/>
        <v>103932.41600000001</v>
      </c>
      <c r="EM168" s="10" t="s">
        <v>95</v>
      </c>
      <c r="EN168" s="40"/>
      <c r="EO168" s="40"/>
      <c r="EP168" s="40" t="s">
        <v>92</v>
      </c>
      <c r="EQ168" s="40" t="s">
        <v>151</v>
      </c>
      <c r="ER168" s="40" t="s">
        <v>150</v>
      </c>
      <c r="ES168" s="40"/>
      <c r="ET168" s="40"/>
      <c r="EU168" s="40"/>
      <c r="EV168" s="40"/>
      <c r="EW168" s="40"/>
      <c r="EX168" s="10"/>
      <c r="EY168" s="10" t="s">
        <v>261</v>
      </c>
      <c r="EZ168" s="10" t="s">
        <v>262</v>
      </c>
      <c r="FA168" s="46" t="s">
        <v>256</v>
      </c>
    </row>
    <row r="169" spans="1:157" ht="19.5" customHeight="1">
      <c r="A169" s="8" t="s">
        <v>402</v>
      </c>
      <c r="B169" s="40" t="s">
        <v>96</v>
      </c>
      <c r="C169" s="40" t="s">
        <v>97</v>
      </c>
      <c r="D169" s="40" t="s">
        <v>98</v>
      </c>
      <c r="E169" s="40" t="s">
        <v>65</v>
      </c>
      <c r="F169" s="40"/>
      <c r="G169" s="40" t="s">
        <v>68</v>
      </c>
      <c r="H169" s="40">
        <v>58</v>
      </c>
      <c r="I169" s="40">
        <v>710000000</v>
      </c>
      <c r="J169" s="40" t="s">
        <v>94</v>
      </c>
      <c r="K169" s="40" t="s">
        <v>264</v>
      </c>
      <c r="L169" s="40" t="s">
        <v>31</v>
      </c>
      <c r="M169" s="40">
        <v>231010000</v>
      </c>
      <c r="N169" s="40" t="s">
        <v>99</v>
      </c>
      <c r="O169" s="40" t="s">
        <v>44</v>
      </c>
      <c r="P169" s="40" t="s">
        <v>121</v>
      </c>
      <c r="Q169" s="40"/>
      <c r="R169" s="40"/>
      <c r="S169" s="40">
        <v>0</v>
      </c>
      <c r="T169" s="40">
        <v>0</v>
      </c>
      <c r="U169" s="40">
        <v>100</v>
      </c>
      <c r="V169" s="40" t="s">
        <v>89</v>
      </c>
      <c r="W169" s="40" t="s">
        <v>76</v>
      </c>
      <c r="X169" s="9">
        <v>30</v>
      </c>
      <c r="Y169" s="9">
        <v>1159.96</v>
      </c>
      <c r="Z169" s="9">
        <f t="shared" si="44"/>
        <v>34798.8</v>
      </c>
      <c r="AA169" s="9">
        <f t="shared" si="45"/>
        <v>38974.65600000001</v>
      </c>
      <c r="AB169" s="9">
        <v>30</v>
      </c>
      <c r="AC169" s="9">
        <v>1159.96</v>
      </c>
      <c r="AD169" s="9">
        <f t="shared" si="46"/>
        <v>34798.8</v>
      </c>
      <c r="AE169" s="9">
        <f t="shared" si="47"/>
        <v>38974.65600000001</v>
      </c>
      <c r="AF169" s="9">
        <v>30</v>
      </c>
      <c r="AG169" s="9">
        <v>1159.96</v>
      </c>
      <c r="AH169" s="9">
        <f t="shared" si="48"/>
        <v>34798.8</v>
      </c>
      <c r="AI169" s="9">
        <f t="shared" si="49"/>
        <v>38974.65600000001</v>
      </c>
      <c r="AJ169" s="9">
        <v>30</v>
      </c>
      <c r="AK169" s="9">
        <v>1159.96</v>
      </c>
      <c r="AL169" s="9">
        <f t="shared" si="50"/>
        <v>34798.8</v>
      </c>
      <c r="AM169" s="9">
        <f t="shared" si="51"/>
        <v>38974.65600000001</v>
      </c>
      <c r="AN169" s="9"/>
      <c r="AO169" s="9"/>
      <c r="AP169" s="9">
        <f t="shared" si="52"/>
        <v>0</v>
      </c>
      <c r="AQ169" s="9">
        <f t="shared" si="53"/>
        <v>0</v>
      </c>
      <c r="AR169" s="9"/>
      <c r="AS169" s="9"/>
      <c r="AT169" s="9">
        <f t="shared" si="54"/>
        <v>0</v>
      </c>
      <c r="AU169" s="9">
        <f t="shared" si="55"/>
        <v>0</v>
      </c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>
        <f t="shared" si="56"/>
        <v>120</v>
      </c>
      <c r="EK169" s="9">
        <f t="shared" si="57"/>
        <v>139195.2</v>
      </c>
      <c r="EL169" s="9">
        <f t="shared" si="58"/>
        <v>155898.62400000004</v>
      </c>
      <c r="EM169" s="10" t="s">
        <v>95</v>
      </c>
      <c r="EN169" s="40"/>
      <c r="EO169" s="40"/>
      <c r="EP169" s="40" t="s">
        <v>92</v>
      </c>
      <c r="EQ169" s="40" t="s">
        <v>151</v>
      </c>
      <c r="ER169" s="40" t="s">
        <v>150</v>
      </c>
      <c r="ES169" s="40"/>
      <c r="ET169" s="40"/>
      <c r="EU169" s="40"/>
      <c r="EV169" s="40"/>
      <c r="EW169" s="40"/>
      <c r="EX169" s="10"/>
      <c r="EY169" s="10" t="s">
        <v>261</v>
      </c>
      <c r="EZ169" s="10" t="s">
        <v>262</v>
      </c>
      <c r="FA169" s="46" t="s">
        <v>256</v>
      </c>
    </row>
    <row r="170" spans="1:157" ht="19.5" customHeight="1">
      <c r="A170" s="13" t="s">
        <v>159</v>
      </c>
      <c r="B170" s="12" t="s">
        <v>160</v>
      </c>
      <c r="C170" s="12" t="s">
        <v>161</v>
      </c>
      <c r="D170" s="12" t="s">
        <v>162</v>
      </c>
      <c r="E170" s="12" t="s">
        <v>66</v>
      </c>
      <c r="F170" s="12" t="s">
        <v>64</v>
      </c>
      <c r="G170" s="12"/>
      <c r="H170" s="12">
        <v>18</v>
      </c>
      <c r="I170" s="12">
        <v>710000000</v>
      </c>
      <c r="J170" s="12" t="s">
        <v>94</v>
      </c>
      <c r="K170" s="12" t="s">
        <v>163</v>
      </c>
      <c r="L170" s="12" t="s">
        <v>31</v>
      </c>
      <c r="M170" s="12">
        <v>710000000</v>
      </c>
      <c r="N170" s="12" t="s">
        <v>164</v>
      </c>
      <c r="O170" s="12" t="s">
        <v>44</v>
      </c>
      <c r="P170" s="12"/>
      <c r="Q170" s="12" t="s">
        <v>165</v>
      </c>
      <c r="R170" s="12" t="s">
        <v>166</v>
      </c>
      <c r="S170" s="12">
        <v>75</v>
      </c>
      <c r="T170" s="12">
        <v>0</v>
      </c>
      <c r="U170" s="12">
        <v>25</v>
      </c>
      <c r="V170" s="12"/>
      <c r="W170" s="12" t="s">
        <v>76</v>
      </c>
      <c r="X170" s="14">
        <v>0</v>
      </c>
      <c r="Y170" s="14">
        <v>0</v>
      </c>
      <c r="Z170" s="14">
        <f>X170*Y170</f>
        <v>0</v>
      </c>
      <c r="AA170" s="14">
        <f>IF(W170="С НДС",Z170*1.12,Z170)</f>
        <v>0</v>
      </c>
      <c r="AB170" s="14">
        <v>2</v>
      </c>
      <c r="AC170" s="14">
        <v>464535000</v>
      </c>
      <c r="AD170" s="14">
        <v>0</v>
      </c>
      <c r="AE170" s="14">
        <v>0</v>
      </c>
      <c r="AF170" s="14">
        <v>21</v>
      </c>
      <c r="AG170" s="14">
        <v>464535000</v>
      </c>
      <c r="AH170" s="14">
        <v>0</v>
      </c>
      <c r="AI170" s="14">
        <v>0</v>
      </c>
      <c r="AJ170" s="14">
        <v>28</v>
      </c>
      <c r="AK170" s="14">
        <v>464535000</v>
      </c>
      <c r="AL170" s="14">
        <v>0</v>
      </c>
      <c r="AM170" s="14">
        <v>0</v>
      </c>
      <c r="AN170" s="14">
        <v>40</v>
      </c>
      <c r="AO170" s="14">
        <v>464535000</v>
      </c>
      <c r="AP170" s="14">
        <v>0</v>
      </c>
      <c r="AQ170" s="14">
        <v>0</v>
      </c>
      <c r="AR170" s="14">
        <v>40</v>
      </c>
      <c r="AS170" s="14">
        <v>464535000</v>
      </c>
      <c r="AT170" s="14">
        <v>0</v>
      </c>
      <c r="AU170" s="14">
        <v>0</v>
      </c>
      <c r="AV170" s="14">
        <v>55</v>
      </c>
      <c r="AW170" s="14">
        <v>464535000</v>
      </c>
      <c r="AX170" s="14">
        <v>0</v>
      </c>
      <c r="AY170" s="14">
        <v>0</v>
      </c>
      <c r="AZ170" s="14">
        <v>43</v>
      </c>
      <c r="BA170" s="14">
        <v>464535000</v>
      </c>
      <c r="BB170" s="14">
        <v>0</v>
      </c>
      <c r="BC170" s="14">
        <v>0</v>
      </c>
      <c r="BD170" s="14">
        <v>34</v>
      </c>
      <c r="BE170" s="14">
        <v>464535000</v>
      </c>
      <c r="BF170" s="14">
        <v>0</v>
      </c>
      <c r="BG170" s="14">
        <v>0</v>
      </c>
      <c r="BH170" s="14">
        <v>16</v>
      </c>
      <c r="BI170" s="14">
        <v>464535000</v>
      </c>
      <c r="BJ170" s="14">
        <v>0</v>
      </c>
      <c r="BK170" s="14">
        <v>0</v>
      </c>
      <c r="BL170" s="14">
        <v>10</v>
      </c>
      <c r="BM170" s="14">
        <v>464535000</v>
      </c>
      <c r="BN170" s="14">
        <v>0</v>
      </c>
      <c r="BO170" s="14">
        <v>0</v>
      </c>
      <c r="BP170" s="14">
        <v>9</v>
      </c>
      <c r="BQ170" s="14">
        <v>464535000</v>
      </c>
      <c r="BR170" s="14">
        <v>0</v>
      </c>
      <c r="BS170" s="14">
        <v>0</v>
      </c>
      <c r="BT170" s="14">
        <v>2</v>
      </c>
      <c r="BU170" s="14">
        <v>464535000</v>
      </c>
      <c r="BV170" s="14">
        <v>0</v>
      </c>
      <c r="BW170" s="14">
        <v>0</v>
      </c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>
        <f>SUM(X170,AB170,AF170,AJ170,AN170,AR170,AV170,AZ170,BD170,BH170,BL170,BP170,BT170)</f>
        <v>300</v>
      </c>
      <c r="EK170" s="14">
        <f>SUM(AT170,AP170,AL170,AD170,Z170,AH170,AX170,BB170,BF170,BJ170,BN170,BR170,BV170)</f>
        <v>0</v>
      </c>
      <c r="EL170" s="14">
        <f t="shared" si="58"/>
        <v>0</v>
      </c>
      <c r="EM170" s="15" t="s">
        <v>95</v>
      </c>
      <c r="EN170" s="12"/>
      <c r="EO170" s="12"/>
      <c r="EP170" s="12" t="s">
        <v>91</v>
      </c>
      <c r="EQ170" s="12" t="s">
        <v>167</v>
      </c>
      <c r="ER170" s="12" t="s">
        <v>167</v>
      </c>
      <c r="ES170" s="12" t="s">
        <v>92</v>
      </c>
      <c r="ET170" s="12" t="s">
        <v>168</v>
      </c>
      <c r="EU170" s="12" t="s">
        <v>169</v>
      </c>
      <c r="EV170" s="12" t="s">
        <v>92</v>
      </c>
      <c r="EW170" s="12" t="s">
        <v>170</v>
      </c>
      <c r="EX170" s="15" t="s">
        <v>171</v>
      </c>
      <c r="EY170" s="15" t="s">
        <v>259</v>
      </c>
      <c r="EZ170" s="15" t="s">
        <v>260</v>
      </c>
      <c r="FA170" s="46" t="s">
        <v>256</v>
      </c>
    </row>
    <row r="171" spans="1:157" ht="19.5" customHeight="1">
      <c r="A171" s="13" t="s">
        <v>782</v>
      </c>
      <c r="B171" s="12" t="s">
        <v>160</v>
      </c>
      <c r="C171" s="12" t="s">
        <v>161</v>
      </c>
      <c r="D171" s="12" t="s">
        <v>162</v>
      </c>
      <c r="E171" s="12" t="s">
        <v>66</v>
      </c>
      <c r="F171" s="12" t="s">
        <v>64</v>
      </c>
      <c r="G171" s="12"/>
      <c r="H171" s="12">
        <v>18</v>
      </c>
      <c r="I171" s="12">
        <v>710000000</v>
      </c>
      <c r="J171" s="12" t="s">
        <v>94</v>
      </c>
      <c r="K171" s="12" t="s">
        <v>163</v>
      </c>
      <c r="L171" s="12" t="s">
        <v>31</v>
      </c>
      <c r="M171" s="12">
        <v>710000000</v>
      </c>
      <c r="N171" s="12" t="s">
        <v>164</v>
      </c>
      <c r="O171" s="12" t="s">
        <v>44</v>
      </c>
      <c r="P171" s="12"/>
      <c r="Q171" s="12" t="s">
        <v>165</v>
      </c>
      <c r="R171" s="12" t="s">
        <v>166</v>
      </c>
      <c r="S171" s="12">
        <v>75</v>
      </c>
      <c r="T171" s="12">
        <v>0</v>
      </c>
      <c r="U171" s="12">
        <v>25</v>
      </c>
      <c r="V171" s="12"/>
      <c r="W171" s="12" t="s">
        <v>76</v>
      </c>
      <c r="X171" s="47">
        <v>0</v>
      </c>
      <c r="Y171" s="47">
        <v>0</v>
      </c>
      <c r="Z171" s="47">
        <f>X171*Y171</f>
        <v>0</v>
      </c>
      <c r="AA171" s="47">
        <f>IF(W171="С НДС",Z171*1.12,Z171)</f>
        <v>0</v>
      </c>
      <c r="AB171" s="47">
        <v>0</v>
      </c>
      <c r="AC171" s="47">
        <v>464535000</v>
      </c>
      <c r="AD171" s="47">
        <v>0</v>
      </c>
      <c r="AE171" s="47">
        <f>IF(W171="С НДС",AD171*1.12,AD171)</f>
        <v>0</v>
      </c>
      <c r="AF171" s="47">
        <v>0</v>
      </c>
      <c r="AG171" s="47">
        <v>464535000</v>
      </c>
      <c r="AH171" s="47">
        <v>0</v>
      </c>
      <c r="AI171" s="47">
        <f>IF(AA171="С НДС",AH171*1.12,AH171)</f>
        <v>0</v>
      </c>
      <c r="AJ171" s="47">
        <v>0</v>
      </c>
      <c r="AK171" s="47">
        <v>464535000</v>
      </c>
      <c r="AL171" s="47">
        <f>AJ171*AK171</f>
        <v>0</v>
      </c>
      <c r="AM171" s="47">
        <f>IF(W171="С НДС",AL171*1.12,AL171)</f>
        <v>0</v>
      </c>
      <c r="AN171" s="47">
        <v>9</v>
      </c>
      <c r="AO171" s="47">
        <v>464535000</v>
      </c>
      <c r="AP171" s="47">
        <f>AN171*AO171</f>
        <v>4180815000</v>
      </c>
      <c r="AQ171" s="47">
        <f>IF(W171="С НДС",AP171*1.12,AP171)</f>
        <v>4682512800</v>
      </c>
      <c r="AR171" s="47">
        <v>21</v>
      </c>
      <c r="AS171" s="47">
        <v>464535000</v>
      </c>
      <c r="AT171" s="47">
        <f>AR171*AS171</f>
        <v>9755235000</v>
      </c>
      <c r="AU171" s="47">
        <f>IF(W171="С НДС",AT171*1.12,AT171)</f>
        <v>10925863200.000002</v>
      </c>
      <c r="AV171" s="47">
        <v>40</v>
      </c>
      <c r="AW171" s="47">
        <v>464535000</v>
      </c>
      <c r="AX171" s="47">
        <f>AV171*AW171</f>
        <v>18581400000</v>
      </c>
      <c r="AY171" s="47">
        <f>IF(W171="С НДС",AX171*1.12,AX171)</f>
        <v>20811168000.000004</v>
      </c>
      <c r="AZ171" s="47">
        <v>40</v>
      </c>
      <c r="BA171" s="47">
        <v>464535000</v>
      </c>
      <c r="BB171" s="47">
        <f>AZ171*BA171</f>
        <v>18581400000</v>
      </c>
      <c r="BC171" s="47">
        <f>IF(W171="С НДС",BB171*1.12,BB171)</f>
        <v>20811168000.000004</v>
      </c>
      <c r="BD171" s="47">
        <v>40</v>
      </c>
      <c r="BE171" s="47">
        <v>464535000</v>
      </c>
      <c r="BF171" s="47">
        <f>BD171*BE171</f>
        <v>18581400000</v>
      </c>
      <c r="BG171" s="47">
        <f>IF(W171="С НДС",BF171*1.12,BF171)</f>
        <v>20811168000.000004</v>
      </c>
      <c r="BH171" s="47">
        <v>40</v>
      </c>
      <c r="BI171" s="47">
        <v>464535000</v>
      </c>
      <c r="BJ171" s="47">
        <f>BH171*BI171</f>
        <v>18581400000</v>
      </c>
      <c r="BK171" s="47">
        <f>IF(W171="С НДС",BJ171*1.12,BJ171)</f>
        <v>20811168000.000004</v>
      </c>
      <c r="BL171" s="47">
        <v>40</v>
      </c>
      <c r="BM171" s="47">
        <v>464535000</v>
      </c>
      <c r="BN171" s="47">
        <f>BL171*BM171</f>
        <v>18581400000</v>
      </c>
      <c r="BO171" s="47">
        <f>IF(W171="С НДС",BN171*1.12,BN171)</f>
        <v>20811168000.000004</v>
      </c>
      <c r="BP171" s="47">
        <v>40</v>
      </c>
      <c r="BQ171" s="47">
        <v>464535000</v>
      </c>
      <c r="BR171" s="47">
        <f>BP171*BQ171</f>
        <v>18581400000</v>
      </c>
      <c r="BS171" s="47">
        <f>IF(W171="С НДС",BR171*1.12,BR171)</f>
        <v>20811168000.000004</v>
      </c>
      <c r="BT171" s="47">
        <v>30</v>
      </c>
      <c r="BU171" s="47">
        <v>464535000</v>
      </c>
      <c r="BV171" s="47">
        <f>BT171*BU171</f>
        <v>13936050000</v>
      </c>
      <c r="BW171" s="47">
        <f>IF(W171="С НДС",BV171*1.12,BV171)</f>
        <v>15608376000.000002</v>
      </c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>
        <f>SUM(X171,AB171,AF171,AJ171,AN171,AR171,AV171,AZ171,BD171,BH171,BL171,BP171,BT171)</f>
        <v>300</v>
      </c>
      <c r="EK171" s="14">
        <f>SUM(AT171,AP171,AL171,AD171,Z171,AH171,AX171,BB171,BF171,BJ171,BN171,BR171,BV171)</f>
        <v>139360500000</v>
      </c>
      <c r="EL171" s="14">
        <f>IF(W171="С НДС",EK171*1.12,EK171)</f>
        <v>156083760000</v>
      </c>
      <c r="EM171" s="15" t="s">
        <v>95</v>
      </c>
      <c r="EN171" s="12"/>
      <c r="EO171" s="12"/>
      <c r="EP171" s="12" t="s">
        <v>91</v>
      </c>
      <c r="EQ171" s="12" t="s">
        <v>167</v>
      </c>
      <c r="ER171" s="12" t="s">
        <v>167</v>
      </c>
      <c r="ES171" s="12" t="s">
        <v>92</v>
      </c>
      <c r="ET171" s="12" t="s">
        <v>168</v>
      </c>
      <c r="EU171" s="12" t="s">
        <v>169</v>
      </c>
      <c r="EV171" s="12" t="s">
        <v>92</v>
      </c>
      <c r="EW171" s="12" t="s">
        <v>170</v>
      </c>
      <c r="EX171" s="15" t="s">
        <v>171</v>
      </c>
      <c r="EY171" s="15" t="s">
        <v>259</v>
      </c>
      <c r="EZ171" s="15" t="s">
        <v>260</v>
      </c>
      <c r="FA171" s="46" t="s">
        <v>256</v>
      </c>
    </row>
    <row r="172" spans="1:157" ht="19.5" customHeight="1">
      <c r="A172" s="39" t="s">
        <v>187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16">
        <f>SUM(EK8:EK171)</f>
        <v>139458976996.74</v>
      </c>
      <c r="EL172" s="16">
        <f>SUM(EL8:EL171)</f>
        <v>156194054236.3488</v>
      </c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10"/>
      <c r="FA172" s="46"/>
    </row>
    <row r="173" spans="1:157" ht="19.5" customHeight="1">
      <c r="A173" s="39" t="s">
        <v>189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16"/>
      <c r="EL173" s="16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10"/>
      <c r="FA173" s="46"/>
    </row>
    <row r="174" spans="1:157" ht="19.5" customHeight="1">
      <c r="A174" s="40" t="s">
        <v>627</v>
      </c>
      <c r="B174" s="40" t="s">
        <v>191</v>
      </c>
      <c r="C174" s="40" t="s">
        <v>192</v>
      </c>
      <c r="D174" s="40" t="s">
        <v>192</v>
      </c>
      <c r="E174" s="40" t="s">
        <v>65</v>
      </c>
      <c r="F174" s="40"/>
      <c r="G174" s="40"/>
      <c r="H174" s="40">
        <v>30</v>
      </c>
      <c r="I174" s="40">
        <v>710000000</v>
      </c>
      <c r="J174" s="40" t="s">
        <v>94</v>
      </c>
      <c r="K174" s="40" t="s">
        <v>649</v>
      </c>
      <c r="L174" s="40" t="s">
        <v>31</v>
      </c>
      <c r="M174" s="40" t="s">
        <v>194</v>
      </c>
      <c r="N174" s="40" t="s">
        <v>625</v>
      </c>
      <c r="O174" s="40"/>
      <c r="P174" s="40" t="s">
        <v>121</v>
      </c>
      <c r="Q174" s="40"/>
      <c r="R174" s="40"/>
      <c r="S174" s="40">
        <v>30</v>
      </c>
      <c r="T174" s="40">
        <v>0</v>
      </c>
      <c r="U174" s="40">
        <v>70</v>
      </c>
      <c r="V174" s="40" t="s">
        <v>650</v>
      </c>
      <c r="W174" s="40" t="s">
        <v>76</v>
      </c>
      <c r="X174" s="9"/>
      <c r="Y174" s="9"/>
      <c r="Z174" s="9"/>
      <c r="AA174" s="9"/>
      <c r="AB174" s="17">
        <v>162</v>
      </c>
      <c r="AC174" s="9">
        <v>79938.5</v>
      </c>
      <c r="AD174" s="18">
        <f aca="true" t="shared" si="59" ref="AD174:AD205">AB174*AC174</f>
        <v>12950037</v>
      </c>
      <c r="AE174" s="19">
        <f aca="true" t="shared" si="60" ref="AE174:AE205">AD174*1.12</f>
        <v>14504041.440000001</v>
      </c>
      <c r="AF174" s="17">
        <v>161</v>
      </c>
      <c r="AG174" s="9">
        <f aca="true" t="shared" si="61" ref="AG174:AG205">ROUND((AC174*0.035+AC174),2)</f>
        <v>82736.35</v>
      </c>
      <c r="AH174" s="18">
        <f>AF174*AG174</f>
        <v>13320552.350000001</v>
      </c>
      <c r="AI174" s="19">
        <f aca="true" t="shared" si="62" ref="AI174:AI205">AH174*1.12</f>
        <v>14919018.632000003</v>
      </c>
      <c r="AJ174" s="17">
        <v>163</v>
      </c>
      <c r="AK174" s="9">
        <f aca="true" t="shared" si="63" ref="AK174:AK205">ROUND((AG174*0.035+AG174),2)</f>
        <v>85632.12</v>
      </c>
      <c r="AL174" s="18">
        <f aca="true" t="shared" si="64" ref="AL174:AL205">AJ174*AK174</f>
        <v>13958035.559999999</v>
      </c>
      <c r="AM174" s="19">
        <f aca="true" t="shared" si="65" ref="AM174:AM205">AL174*1.12</f>
        <v>15632999.8272</v>
      </c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14"/>
      <c r="EC174" s="14"/>
      <c r="ED174" s="14"/>
      <c r="EE174" s="14"/>
      <c r="EF174" s="14"/>
      <c r="EG174" s="14"/>
      <c r="EH174" s="14"/>
      <c r="EI174" s="14"/>
      <c r="EJ174" s="14">
        <f aca="true" t="shared" si="66" ref="EJ174:EJ205">SUM(X174,AB174,AF174,AJ174,AN174,AR174,AV174,AZ174,BD174,BH174,BL174,BP174,BT174)</f>
        <v>486</v>
      </c>
      <c r="EK174" s="14">
        <v>0</v>
      </c>
      <c r="EL174" s="14">
        <v>0</v>
      </c>
      <c r="EM174" s="40" t="s">
        <v>95</v>
      </c>
      <c r="EN174" s="20" t="s">
        <v>651</v>
      </c>
      <c r="EO174" s="20" t="s">
        <v>652</v>
      </c>
      <c r="EP174" s="20"/>
      <c r="EQ174" s="20"/>
      <c r="ER174" s="20"/>
      <c r="ES174" s="20"/>
      <c r="ET174" s="20"/>
      <c r="EU174" s="20"/>
      <c r="EV174" s="20"/>
      <c r="EW174" s="20"/>
      <c r="EX174" s="20"/>
      <c r="EY174" s="40" t="s">
        <v>263</v>
      </c>
      <c r="EZ174" s="10" t="s">
        <v>653</v>
      </c>
      <c r="FA174" s="46" t="s">
        <v>257</v>
      </c>
    </row>
    <row r="175" spans="1:157" ht="19.5" customHeight="1">
      <c r="A175" s="40" t="s">
        <v>708</v>
      </c>
      <c r="B175" s="40" t="s">
        <v>191</v>
      </c>
      <c r="C175" s="40" t="s">
        <v>192</v>
      </c>
      <c r="D175" s="40" t="s">
        <v>192</v>
      </c>
      <c r="E175" s="40" t="s">
        <v>65</v>
      </c>
      <c r="F175" s="40"/>
      <c r="G175" s="40"/>
      <c r="H175" s="40">
        <v>30</v>
      </c>
      <c r="I175" s="40">
        <v>710000000</v>
      </c>
      <c r="J175" s="40" t="s">
        <v>94</v>
      </c>
      <c r="K175" s="20" t="s">
        <v>709</v>
      </c>
      <c r="L175" s="40" t="s">
        <v>31</v>
      </c>
      <c r="M175" s="40" t="s">
        <v>194</v>
      </c>
      <c r="N175" s="40" t="s">
        <v>625</v>
      </c>
      <c r="O175" s="40"/>
      <c r="P175" s="40" t="s">
        <v>121</v>
      </c>
      <c r="Q175" s="40"/>
      <c r="R175" s="40"/>
      <c r="S175" s="40">
        <v>30</v>
      </c>
      <c r="T175" s="40">
        <v>0</v>
      </c>
      <c r="U175" s="40">
        <v>70</v>
      </c>
      <c r="V175" s="40" t="s">
        <v>650</v>
      </c>
      <c r="W175" s="40" t="s">
        <v>76</v>
      </c>
      <c r="X175" s="9"/>
      <c r="Y175" s="9"/>
      <c r="Z175" s="9"/>
      <c r="AA175" s="9"/>
      <c r="AB175" s="17">
        <v>162</v>
      </c>
      <c r="AC175" s="9">
        <v>79938.5</v>
      </c>
      <c r="AD175" s="18">
        <f t="shared" si="59"/>
        <v>12950037</v>
      </c>
      <c r="AE175" s="19">
        <f t="shared" si="60"/>
        <v>14504041.440000001</v>
      </c>
      <c r="AF175" s="17">
        <v>161</v>
      </c>
      <c r="AG175" s="9">
        <f t="shared" si="61"/>
        <v>82736.35</v>
      </c>
      <c r="AH175" s="18">
        <f>AF175*AG175</f>
        <v>13320552.350000001</v>
      </c>
      <c r="AI175" s="19">
        <f t="shared" si="62"/>
        <v>14919018.632000003</v>
      </c>
      <c r="AJ175" s="17">
        <v>163</v>
      </c>
      <c r="AK175" s="9">
        <f t="shared" si="63"/>
        <v>85632.12</v>
      </c>
      <c r="AL175" s="18">
        <f t="shared" si="64"/>
        <v>13958035.559999999</v>
      </c>
      <c r="AM175" s="19">
        <f t="shared" si="65"/>
        <v>15632999.8272</v>
      </c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14"/>
      <c r="EC175" s="14"/>
      <c r="ED175" s="14"/>
      <c r="EE175" s="14"/>
      <c r="EF175" s="14"/>
      <c r="EG175" s="14"/>
      <c r="EH175" s="14"/>
      <c r="EI175" s="14"/>
      <c r="EJ175" s="14">
        <f t="shared" si="66"/>
        <v>486</v>
      </c>
      <c r="EK175" s="14">
        <v>0</v>
      </c>
      <c r="EL175" s="14">
        <v>0</v>
      </c>
      <c r="EM175" s="40" t="s">
        <v>95</v>
      </c>
      <c r="EN175" s="20" t="s">
        <v>651</v>
      </c>
      <c r="EO175" s="20" t="s">
        <v>652</v>
      </c>
      <c r="EP175" s="20"/>
      <c r="EQ175" s="20"/>
      <c r="ER175" s="20"/>
      <c r="ES175" s="20"/>
      <c r="ET175" s="20"/>
      <c r="EU175" s="20"/>
      <c r="EV175" s="20"/>
      <c r="EW175" s="20"/>
      <c r="EX175" s="20"/>
      <c r="EY175" s="40" t="s">
        <v>263</v>
      </c>
      <c r="EZ175" s="10" t="s">
        <v>653</v>
      </c>
      <c r="FA175" s="46" t="s">
        <v>257</v>
      </c>
    </row>
    <row r="176" spans="1:157" ht="19.5" customHeight="1">
      <c r="A176" s="40" t="s">
        <v>758</v>
      </c>
      <c r="B176" s="40" t="s">
        <v>191</v>
      </c>
      <c r="C176" s="40" t="s">
        <v>192</v>
      </c>
      <c r="D176" s="40" t="s">
        <v>192</v>
      </c>
      <c r="E176" s="40" t="s">
        <v>65</v>
      </c>
      <c r="F176" s="40"/>
      <c r="G176" s="40"/>
      <c r="H176" s="40">
        <v>30</v>
      </c>
      <c r="I176" s="40">
        <v>710000000</v>
      </c>
      <c r="J176" s="40" t="s">
        <v>94</v>
      </c>
      <c r="K176" s="20" t="s">
        <v>709</v>
      </c>
      <c r="L176" s="40" t="s">
        <v>31</v>
      </c>
      <c r="M176" s="40" t="s">
        <v>194</v>
      </c>
      <c r="N176" s="40" t="s">
        <v>625</v>
      </c>
      <c r="O176" s="40"/>
      <c r="P176" s="40" t="s">
        <v>121</v>
      </c>
      <c r="Q176" s="40"/>
      <c r="R176" s="40"/>
      <c r="S176" s="40">
        <v>30</v>
      </c>
      <c r="T176" s="40">
        <v>0</v>
      </c>
      <c r="U176" s="40">
        <v>70</v>
      </c>
      <c r="V176" s="40" t="s">
        <v>650</v>
      </c>
      <c r="W176" s="40" t="s">
        <v>76</v>
      </c>
      <c r="X176" s="9"/>
      <c r="Y176" s="9"/>
      <c r="Z176" s="9"/>
      <c r="AA176" s="9"/>
      <c r="AB176" s="17">
        <v>122</v>
      </c>
      <c r="AC176" s="9">
        <v>79938.5</v>
      </c>
      <c r="AD176" s="18">
        <f t="shared" si="59"/>
        <v>9752497</v>
      </c>
      <c r="AE176" s="19">
        <f t="shared" si="60"/>
        <v>10922796.64</v>
      </c>
      <c r="AF176" s="17">
        <v>198</v>
      </c>
      <c r="AG176" s="9">
        <f t="shared" si="61"/>
        <v>82736.35</v>
      </c>
      <c r="AH176" s="18">
        <v>16381796.81</v>
      </c>
      <c r="AI176" s="19">
        <f t="shared" si="62"/>
        <v>18347612.4272</v>
      </c>
      <c r="AJ176" s="17">
        <v>163</v>
      </c>
      <c r="AK176" s="9">
        <f t="shared" si="63"/>
        <v>85632.12</v>
      </c>
      <c r="AL176" s="18">
        <f t="shared" si="64"/>
        <v>13958035.559999999</v>
      </c>
      <c r="AM176" s="19">
        <f t="shared" si="65"/>
        <v>15632999.8272</v>
      </c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14"/>
      <c r="EC176" s="14"/>
      <c r="ED176" s="14"/>
      <c r="EE176" s="14"/>
      <c r="EF176" s="14"/>
      <c r="EG176" s="14"/>
      <c r="EH176" s="14"/>
      <c r="EI176" s="14"/>
      <c r="EJ176" s="14">
        <f t="shared" si="66"/>
        <v>483</v>
      </c>
      <c r="EK176" s="14">
        <f>SUM(AT176,AP176,AL176,AD176,Z176,AH176,AX176,BB176,BF176,BJ176,BN176,BR176,BV176)</f>
        <v>40092329.37</v>
      </c>
      <c r="EL176" s="14">
        <f>IF(W176="С НДС",EK176*1.12,EK176)</f>
        <v>44903408.8944</v>
      </c>
      <c r="EM176" s="40" t="s">
        <v>95</v>
      </c>
      <c r="EN176" s="20" t="s">
        <v>651</v>
      </c>
      <c r="EO176" s="20" t="s">
        <v>652</v>
      </c>
      <c r="EP176" s="20"/>
      <c r="EQ176" s="20"/>
      <c r="ER176" s="20"/>
      <c r="ES176" s="20"/>
      <c r="ET176" s="20"/>
      <c r="EU176" s="20"/>
      <c r="EV176" s="20"/>
      <c r="EW176" s="20"/>
      <c r="EX176" s="20"/>
      <c r="EY176" s="40" t="s">
        <v>263</v>
      </c>
      <c r="EZ176" s="10" t="s">
        <v>653</v>
      </c>
      <c r="FA176" s="46" t="s">
        <v>257</v>
      </c>
    </row>
    <row r="177" spans="1:157" ht="19.5" customHeight="1">
      <c r="A177" s="40" t="s">
        <v>628</v>
      </c>
      <c r="B177" s="40" t="s">
        <v>191</v>
      </c>
      <c r="C177" s="40" t="s">
        <v>192</v>
      </c>
      <c r="D177" s="40" t="s">
        <v>192</v>
      </c>
      <c r="E177" s="40" t="s">
        <v>65</v>
      </c>
      <c r="F177" s="40"/>
      <c r="G177" s="40"/>
      <c r="H177" s="40">
        <v>30</v>
      </c>
      <c r="I177" s="40">
        <v>710000000</v>
      </c>
      <c r="J177" s="40" t="s">
        <v>94</v>
      </c>
      <c r="K177" s="40" t="s">
        <v>649</v>
      </c>
      <c r="L177" s="40" t="s">
        <v>31</v>
      </c>
      <c r="M177" s="40" t="s">
        <v>194</v>
      </c>
      <c r="N177" s="40" t="s">
        <v>625</v>
      </c>
      <c r="O177" s="40"/>
      <c r="P177" s="40" t="s">
        <v>121</v>
      </c>
      <c r="Q177" s="40"/>
      <c r="R177" s="40"/>
      <c r="S177" s="40">
        <v>30</v>
      </c>
      <c r="T177" s="40">
        <v>0</v>
      </c>
      <c r="U177" s="40">
        <v>70</v>
      </c>
      <c r="V177" s="40" t="s">
        <v>650</v>
      </c>
      <c r="W177" s="40" t="s">
        <v>76</v>
      </c>
      <c r="X177" s="9"/>
      <c r="Y177" s="9"/>
      <c r="Z177" s="9"/>
      <c r="AA177" s="9"/>
      <c r="AB177" s="17">
        <v>162</v>
      </c>
      <c r="AC177" s="9">
        <v>41186.27</v>
      </c>
      <c r="AD177" s="18">
        <f t="shared" si="59"/>
        <v>6672175.739999999</v>
      </c>
      <c r="AE177" s="19">
        <f t="shared" si="60"/>
        <v>7472836.8288</v>
      </c>
      <c r="AF177" s="17">
        <v>160</v>
      </c>
      <c r="AG177" s="9">
        <f t="shared" si="61"/>
        <v>42627.79</v>
      </c>
      <c r="AH177" s="18">
        <f>AF177*AG177</f>
        <v>6820446.4</v>
      </c>
      <c r="AI177" s="19">
        <f t="shared" si="62"/>
        <v>7638899.968000001</v>
      </c>
      <c r="AJ177" s="17">
        <v>163</v>
      </c>
      <c r="AK177" s="9">
        <f t="shared" si="63"/>
        <v>44119.76</v>
      </c>
      <c r="AL177" s="18">
        <f t="shared" si="64"/>
        <v>7191520.88</v>
      </c>
      <c r="AM177" s="19">
        <f t="shared" si="65"/>
        <v>8054503.385600001</v>
      </c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14"/>
      <c r="EC177" s="14"/>
      <c r="ED177" s="14"/>
      <c r="EE177" s="14"/>
      <c r="EF177" s="14"/>
      <c r="EG177" s="14"/>
      <c r="EH177" s="14"/>
      <c r="EI177" s="14"/>
      <c r="EJ177" s="14">
        <f t="shared" si="66"/>
        <v>485</v>
      </c>
      <c r="EK177" s="14">
        <v>0</v>
      </c>
      <c r="EL177" s="14">
        <v>0</v>
      </c>
      <c r="EM177" s="40" t="s">
        <v>95</v>
      </c>
      <c r="EN177" s="20" t="s">
        <v>654</v>
      </c>
      <c r="EO177" s="20" t="s">
        <v>655</v>
      </c>
      <c r="EP177" s="20"/>
      <c r="EQ177" s="20"/>
      <c r="ER177" s="20"/>
      <c r="ES177" s="20"/>
      <c r="ET177" s="20"/>
      <c r="EU177" s="20"/>
      <c r="EV177" s="20"/>
      <c r="EW177" s="20"/>
      <c r="EX177" s="20"/>
      <c r="EY177" s="40" t="s">
        <v>263</v>
      </c>
      <c r="EZ177" s="10" t="s">
        <v>653</v>
      </c>
      <c r="FA177" s="46" t="s">
        <v>257</v>
      </c>
    </row>
    <row r="178" spans="1:157" ht="19.5" customHeight="1">
      <c r="A178" s="40" t="s">
        <v>710</v>
      </c>
      <c r="B178" s="40" t="s">
        <v>191</v>
      </c>
      <c r="C178" s="40" t="s">
        <v>192</v>
      </c>
      <c r="D178" s="40" t="s">
        <v>192</v>
      </c>
      <c r="E178" s="40" t="s">
        <v>65</v>
      </c>
      <c r="F178" s="40"/>
      <c r="G178" s="40"/>
      <c r="H178" s="40">
        <v>30</v>
      </c>
      <c r="I178" s="40">
        <v>710000000</v>
      </c>
      <c r="J178" s="40" t="s">
        <v>94</v>
      </c>
      <c r="K178" s="20" t="s">
        <v>709</v>
      </c>
      <c r="L178" s="40" t="s">
        <v>31</v>
      </c>
      <c r="M178" s="40" t="s">
        <v>194</v>
      </c>
      <c r="N178" s="40" t="s">
        <v>625</v>
      </c>
      <c r="O178" s="40"/>
      <c r="P178" s="40" t="s">
        <v>121</v>
      </c>
      <c r="Q178" s="40"/>
      <c r="R178" s="40"/>
      <c r="S178" s="40">
        <v>30</v>
      </c>
      <c r="T178" s="40">
        <v>0</v>
      </c>
      <c r="U178" s="40">
        <v>70</v>
      </c>
      <c r="V178" s="40" t="s">
        <v>650</v>
      </c>
      <c r="W178" s="40" t="s">
        <v>76</v>
      </c>
      <c r="X178" s="9"/>
      <c r="Y178" s="9"/>
      <c r="Z178" s="9"/>
      <c r="AA178" s="9"/>
      <c r="AB178" s="17">
        <v>162</v>
      </c>
      <c r="AC178" s="9">
        <v>41186.27</v>
      </c>
      <c r="AD178" s="18">
        <f t="shared" si="59"/>
        <v>6672175.739999999</v>
      </c>
      <c r="AE178" s="19">
        <f t="shared" si="60"/>
        <v>7472836.8288</v>
      </c>
      <c r="AF178" s="17">
        <v>160</v>
      </c>
      <c r="AG178" s="9">
        <f t="shared" si="61"/>
        <v>42627.79</v>
      </c>
      <c r="AH178" s="18">
        <f>AF178*AG178</f>
        <v>6820446.4</v>
      </c>
      <c r="AI178" s="19">
        <f t="shared" si="62"/>
        <v>7638899.968000001</v>
      </c>
      <c r="AJ178" s="17">
        <v>163</v>
      </c>
      <c r="AK178" s="9">
        <f t="shared" si="63"/>
        <v>44119.76</v>
      </c>
      <c r="AL178" s="18">
        <f t="shared" si="64"/>
        <v>7191520.88</v>
      </c>
      <c r="AM178" s="19">
        <f t="shared" si="65"/>
        <v>8054503.385600001</v>
      </c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14"/>
      <c r="EC178" s="14"/>
      <c r="ED178" s="14"/>
      <c r="EE178" s="14"/>
      <c r="EF178" s="14"/>
      <c r="EG178" s="14"/>
      <c r="EH178" s="14"/>
      <c r="EI178" s="14"/>
      <c r="EJ178" s="14">
        <f t="shared" si="66"/>
        <v>485</v>
      </c>
      <c r="EK178" s="14">
        <v>0</v>
      </c>
      <c r="EL178" s="14">
        <v>0</v>
      </c>
      <c r="EM178" s="40" t="s">
        <v>95</v>
      </c>
      <c r="EN178" s="20" t="s">
        <v>654</v>
      </c>
      <c r="EO178" s="20" t="s">
        <v>655</v>
      </c>
      <c r="EP178" s="20"/>
      <c r="EQ178" s="20"/>
      <c r="ER178" s="20"/>
      <c r="ES178" s="20"/>
      <c r="ET178" s="20"/>
      <c r="EU178" s="20"/>
      <c r="EV178" s="20"/>
      <c r="EW178" s="20"/>
      <c r="EX178" s="20"/>
      <c r="EY178" s="40" t="s">
        <v>263</v>
      </c>
      <c r="EZ178" s="10" t="s">
        <v>653</v>
      </c>
      <c r="FA178" s="46" t="s">
        <v>257</v>
      </c>
    </row>
    <row r="179" spans="1:157" ht="19.5" customHeight="1">
      <c r="A179" s="40" t="s">
        <v>759</v>
      </c>
      <c r="B179" s="40" t="s">
        <v>191</v>
      </c>
      <c r="C179" s="40" t="s">
        <v>192</v>
      </c>
      <c r="D179" s="40" t="s">
        <v>192</v>
      </c>
      <c r="E179" s="40" t="s">
        <v>65</v>
      </c>
      <c r="F179" s="40"/>
      <c r="G179" s="40"/>
      <c r="H179" s="40">
        <v>30</v>
      </c>
      <c r="I179" s="40">
        <v>710000000</v>
      </c>
      <c r="J179" s="40" t="s">
        <v>94</v>
      </c>
      <c r="K179" s="20" t="s">
        <v>709</v>
      </c>
      <c r="L179" s="40" t="s">
        <v>31</v>
      </c>
      <c r="M179" s="40" t="s">
        <v>194</v>
      </c>
      <c r="N179" s="40" t="s">
        <v>625</v>
      </c>
      <c r="O179" s="40"/>
      <c r="P179" s="40" t="s">
        <v>121</v>
      </c>
      <c r="Q179" s="40"/>
      <c r="R179" s="40"/>
      <c r="S179" s="40">
        <v>30</v>
      </c>
      <c r="T179" s="40">
        <v>0</v>
      </c>
      <c r="U179" s="40">
        <v>70</v>
      </c>
      <c r="V179" s="40" t="s">
        <v>650</v>
      </c>
      <c r="W179" s="40" t="s">
        <v>76</v>
      </c>
      <c r="X179" s="9"/>
      <c r="Y179" s="9"/>
      <c r="Z179" s="9"/>
      <c r="AA179" s="9"/>
      <c r="AB179" s="17">
        <v>124</v>
      </c>
      <c r="AC179" s="9">
        <v>41186.27</v>
      </c>
      <c r="AD179" s="18">
        <f t="shared" si="59"/>
        <v>5107097.4799999995</v>
      </c>
      <c r="AE179" s="19">
        <f t="shared" si="60"/>
        <v>5719949.1776</v>
      </c>
      <c r="AF179" s="17">
        <v>198</v>
      </c>
      <c r="AG179" s="9">
        <f t="shared" si="61"/>
        <v>42627.79</v>
      </c>
      <c r="AH179" s="18">
        <v>8440302.31</v>
      </c>
      <c r="AI179" s="19">
        <f t="shared" si="62"/>
        <v>9453138.5872</v>
      </c>
      <c r="AJ179" s="17">
        <v>163</v>
      </c>
      <c r="AK179" s="9">
        <f t="shared" si="63"/>
        <v>44119.76</v>
      </c>
      <c r="AL179" s="18">
        <f t="shared" si="64"/>
        <v>7191520.88</v>
      </c>
      <c r="AM179" s="19">
        <f t="shared" si="65"/>
        <v>8054503.385600001</v>
      </c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14"/>
      <c r="EC179" s="14"/>
      <c r="ED179" s="14"/>
      <c r="EE179" s="14"/>
      <c r="EF179" s="14"/>
      <c r="EG179" s="14"/>
      <c r="EH179" s="14"/>
      <c r="EI179" s="14"/>
      <c r="EJ179" s="14">
        <f t="shared" si="66"/>
        <v>485</v>
      </c>
      <c r="EK179" s="14">
        <f>SUM(AT179,AP179,AL179,AD179,Z179,AH179,AX179,BB179,BF179,BJ179,BN179,BR179,BV179)</f>
        <v>20738920.67</v>
      </c>
      <c r="EL179" s="14">
        <f>IF(W179="С НДС",EK179*1.12,EK179)</f>
        <v>23227591.150400005</v>
      </c>
      <c r="EM179" s="40" t="s">
        <v>95</v>
      </c>
      <c r="EN179" s="20" t="s">
        <v>654</v>
      </c>
      <c r="EO179" s="20" t="s">
        <v>655</v>
      </c>
      <c r="EP179" s="20"/>
      <c r="EQ179" s="20"/>
      <c r="ER179" s="20"/>
      <c r="ES179" s="20"/>
      <c r="ET179" s="20"/>
      <c r="EU179" s="20"/>
      <c r="EV179" s="20"/>
      <c r="EW179" s="20"/>
      <c r="EX179" s="20"/>
      <c r="EY179" s="40" t="s">
        <v>263</v>
      </c>
      <c r="EZ179" s="10" t="s">
        <v>653</v>
      </c>
      <c r="FA179" s="46" t="s">
        <v>257</v>
      </c>
    </row>
    <row r="180" spans="1:157" ht="19.5" customHeight="1">
      <c r="A180" s="40" t="s">
        <v>629</v>
      </c>
      <c r="B180" s="40" t="s">
        <v>191</v>
      </c>
      <c r="C180" s="40" t="s">
        <v>192</v>
      </c>
      <c r="D180" s="40" t="s">
        <v>192</v>
      </c>
      <c r="E180" s="40" t="s">
        <v>65</v>
      </c>
      <c r="F180" s="40"/>
      <c r="G180" s="40"/>
      <c r="H180" s="40">
        <v>30</v>
      </c>
      <c r="I180" s="40">
        <v>710000000</v>
      </c>
      <c r="J180" s="40" t="s">
        <v>94</v>
      </c>
      <c r="K180" s="40" t="s">
        <v>649</v>
      </c>
      <c r="L180" s="40" t="s">
        <v>31</v>
      </c>
      <c r="M180" s="40" t="s">
        <v>194</v>
      </c>
      <c r="N180" s="40" t="s">
        <v>625</v>
      </c>
      <c r="O180" s="40"/>
      <c r="P180" s="40" t="s">
        <v>121</v>
      </c>
      <c r="Q180" s="40"/>
      <c r="R180" s="40"/>
      <c r="S180" s="40">
        <v>30</v>
      </c>
      <c r="T180" s="40">
        <v>0</v>
      </c>
      <c r="U180" s="40">
        <v>70</v>
      </c>
      <c r="V180" s="40" t="s">
        <v>650</v>
      </c>
      <c r="W180" s="40" t="s">
        <v>76</v>
      </c>
      <c r="X180" s="9"/>
      <c r="Y180" s="9"/>
      <c r="Z180" s="9"/>
      <c r="AA180" s="9"/>
      <c r="AB180" s="17">
        <v>2000</v>
      </c>
      <c r="AC180" s="9">
        <v>17414.05</v>
      </c>
      <c r="AD180" s="18">
        <f t="shared" si="59"/>
        <v>34828100</v>
      </c>
      <c r="AE180" s="19">
        <f t="shared" si="60"/>
        <v>39007472</v>
      </c>
      <c r="AF180" s="17">
        <v>2000</v>
      </c>
      <c r="AG180" s="9">
        <f t="shared" si="61"/>
        <v>18023.54</v>
      </c>
      <c r="AH180" s="18">
        <f aca="true" t="shared" si="67" ref="AH180:AH193">AF180*AG180</f>
        <v>36047080</v>
      </c>
      <c r="AI180" s="19">
        <f t="shared" si="62"/>
        <v>40372729.6</v>
      </c>
      <c r="AJ180" s="17">
        <v>2000</v>
      </c>
      <c r="AK180" s="9">
        <f t="shared" si="63"/>
        <v>18654.36</v>
      </c>
      <c r="AL180" s="18">
        <f t="shared" si="64"/>
        <v>37308720</v>
      </c>
      <c r="AM180" s="19">
        <f t="shared" si="65"/>
        <v>41785766.400000006</v>
      </c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14"/>
      <c r="EC180" s="14"/>
      <c r="ED180" s="14"/>
      <c r="EE180" s="14"/>
      <c r="EF180" s="14"/>
      <c r="EG180" s="14"/>
      <c r="EH180" s="14"/>
      <c r="EI180" s="14"/>
      <c r="EJ180" s="14">
        <f t="shared" si="66"/>
        <v>6000</v>
      </c>
      <c r="EK180" s="14">
        <v>0</v>
      </c>
      <c r="EL180" s="14">
        <v>0</v>
      </c>
      <c r="EM180" s="40" t="s">
        <v>95</v>
      </c>
      <c r="EN180" s="20" t="s">
        <v>656</v>
      </c>
      <c r="EO180" s="20" t="s">
        <v>657</v>
      </c>
      <c r="EP180" s="20"/>
      <c r="EQ180" s="20"/>
      <c r="ER180" s="20"/>
      <c r="ES180" s="20"/>
      <c r="ET180" s="20"/>
      <c r="EU180" s="20"/>
      <c r="EV180" s="20"/>
      <c r="EW180" s="20"/>
      <c r="EX180" s="20"/>
      <c r="EY180" s="40" t="s">
        <v>263</v>
      </c>
      <c r="EZ180" s="10" t="s">
        <v>653</v>
      </c>
      <c r="FA180" s="46" t="s">
        <v>257</v>
      </c>
    </row>
    <row r="181" spans="1:157" ht="19.5" customHeight="1">
      <c r="A181" s="40" t="s">
        <v>711</v>
      </c>
      <c r="B181" s="40" t="s">
        <v>191</v>
      </c>
      <c r="C181" s="40" t="s">
        <v>192</v>
      </c>
      <c r="D181" s="40" t="s">
        <v>192</v>
      </c>
      <c r="E181" s="40" t="s">
        <v>65</v>
      </c>
      <c r="F181" s="40"/>
      <c r="G181" s="40"/>
      <c r="H181" s="40">
        <v>30</v>
      </c>
      <c r="I181" s="40">
        <v>710000000</v>
      </c>
      <c r="J181" s="40" t="s">
        <v>94</v>
      </c>
      <c r="K181" s="20" t="s">
        <v>709</v>
      </c>
      <c r="L181" s="40" t="s">
        <v>31</v>
      </c>
      <c r="M181" s="40" t="s">
        <v>194</v>
      </c>
      <c r="N181" s="40" t="s">
        <v>625</v>
      </c>
      <c r="O181" s="40"/>
      <c r="P181" s="40" t="s">
        <v>121</v>
      </c>
      <c r="Q181" s="40"/>
      <c r="R181" s="40"/>
      <c r="S181" s="40">
        <v>30</v>
      </c>
      <c r="T181" s="40">
        <v>0</v>
      </c>
      <c r="U181" s="40">
        <v>70</v>
      </c>
      <c r="V181" s="40" t="s">
        <v>650</v>
      </c>
      <c r="W181" s="40" t="s">
        <v>76</v>
      </c>
      <c r="X181" s="9"/>
      <c r="Y181" s="9"/>
      <c r="Z181" s="9"/>
      <c r="AA181" s="9"/>
      <c r="AB181" s="17">
        <v>2000</v>
      </c>
      <c r="AC181" s="9">
        <v>17414.05</v>
      </c>
      <c r="AD181" s="18">
        <f t="shared" si="59"/>
        <v>34828100</v>
      </c>
      <c r="AE181" s="19">
        <f t="shared" si="60"/>
        <v>39007472</v>
      </c>
      <c r="AF181" s="17">
        <v>2000</v>
      </c>
      <c r="AG181" s="9">
        <f t="shared" si="61"/>
        <v>18023.54</v>
      </c>
      <c r="AH181" s="18">
        <f t="shared" si="67"/>
        <v>36047080</v>
      </c>
      <c r="AI181" s="19">
        <f t="shared" si="62"/>
        <v>40372729.6</v>
      </c>
      <c r="AJ181" s="17">
        <v>2000</v>
      </c>
      <c r="AK181" s="9">
        <f t="shared" si="63"/>
        <v>18654.36</v>
      </c>
      <c r="AL181" s="18">
        <f t="shared" si="64"/>
        <v>37308720</v>
      </c>
      <c r="AM181" s="19">
        <f t="shared" si="65"/>
        <v>41785766.400000006</v>
      </c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14"/>
      <c r="EC181" s="14"/>
      <c r="ED181" s="14"/>
      <c r="EE181" s="14"/>
      <c r="EF181" s="14"/>
      <c r="EG181" s="14"/>
      <c r="EH181" s="14"/>
      <c r="EI181" s="14"/>
      <c r="EJ181" s="14">
        <f t="shared" si="66"/>
        <v>6000</v>
      </c>
      <c r="EK181" s="14">
        <v>0</v>
      </c>
      <c r="EL181" s="14">
        <v>0</v>
      </c>
      <c r="EM181" s="40" t="s">
        <v>95</v>
      </c>
      <c r="EN181" s="20" t="s">
        <v>656</v>
      </c>
      <c r="EO181" s="20" t="s">
        <v>657</v>
      </c>
      <c r="EP181" s="20"/>
      <c r="EQ181" s="20"/>
      <c r="ER181" s="20"/>
      <c r="ES181" s="20"/>
      <c r="ET181" s="20"/>
      <c r="EU181" s="20"/>
      <c r="EV181" s="20"/>
      <c r="EW181" s="20"/>
      <c r="EX181" s="20"/>
      <c r="EY181" s="40" t="s">
        <v>263</v>
      </c>
      <c r="EZ181" s="10" t="s">
        <v>653</v>
      </c>
      <c r="FA181" s="46" t="s">
        <v>257</v>
      </c>
    </row>
    <row r="182" spans="1:157" ht="19.5" customHeight="1">
      <c r="A182" s="40" t="s">
        <v>760</v>
      </c>
      <c r="B182" s="40" t="s">
        <v>191</v>
      </c>
      <c r="C182" s="40" t="s">
        <v>192</v>
      </c>
      <c r="D182" s="40" t="s">
        <v>192</v>
      </c>
      <c r="E182" s="40" t="s">
        <v>65</v>
      </c>
      <c r="F182" s="40"/>
      <c r="G182" s="40"/>
      <c r="H182" s="40">
        <v>30</v>
      </c>
      <c r="I182" s="40">
        <v>710000000</v>
      </c>
      <c r="J182" s="40" t="s">
        <v>94</v>
      </c>
      <c r="K182" s="20" t="s">
        <v>709</v>
      </c>
      <c r="L182" s="40" t="s">
        <v>31</v>
      </c>
      <c r="M182" s="40" t="s">
        <v>194</v>
      </c>
      <c r="N182" s="40" t="s">
        <v>625</v>
      </c>
      <c r="O182" s="40"/>
      <c r="P182" s="40" t="s">
        <v>121</v>
      </c>
      <c r="Q182" s="40"/>
      <c r="R182" s="40"/>
      <c r="S182" s="40">
        <v>30</v>
      </c>
      <c r="T182" s="40">
        <v>0</v>
      </c>
      <c r="U182" s="40">
        <v>70</v>
      </c>
      <c r="V182" s="40" t="s">
        <v>650</v>
      </c>
      <c r="W182" s="40" t="s">
        <v>76</v>
      </c>
      <c r="X182" s="9"/>
      <c r="Y182" s="9"/>
      <c r="Z182" s="9"/>
      <c r="AA182" s="9"/>
      <c r="AB182" s="17">
        <v>2386</v>
      </c>
      <c r="AC182" s="9">
        <v>17414.05</v>
      </c>
      <c r="AD182" s="18">
        <f t="shared" si="59"/>
        <v>41549923.3</v>
      </c>
      <c r="AE182" s="19">
        <f t="shared" si="60"/>
        <v>46535914.096</v>
      </c>
      <c r="AF182" s="17">
        <v>3000</v>
      </c>
      <c r="AG182" s="9">
        <f t="shared" si="61"/>
        <v>18023.54</v>
      </c>
      <c r="AH182" s="18">
        <f t="shared" si="67"/>
        <v>54070620</v>
      </c>
      <c r="AI182" s="19">
        <f t="shared" si="62"/>
        <v>60559094.400000006</v>
      </c>
      <c r="AJ182" s="17">
        <v>2000</v>
      </c>
      <c r="AK182" s="9">
        <f t="shared" si="63"/>
        <v>18654.36</v>
      </c>
      <c r="AL182" s="18">
        <f t="shared" si="64"/>
        <v>37308720</v>
      </c>
      <c r="AM182" s="19">
        <f t="shared" si="65"/>
        <v>41785766.400000006</v>
      </c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14"/>
      <c r="EC182" s="14"/>
      <c r="ED182" s="14"/>
      <c r="EE182" s="14"/>
      <c r="EF182" s="14"/>
      <c r="EG182" s="14"/>
      <c r="EH182" s="14"/>
      <c r="EI182" s="14"/>
      <c r="EJ182" s="14">
        <f t="shared" si="66"/>
        <v>7386</v>
      </c>
      <c r="EK182" s="14">
        <f>SUM(AT182,AP182,AL182,AD182,Z182,AH182,AX182,BB182,BF182,BJ182,BN182,BR182,BV182)</f>
        <v>132929263.3</v>
      </c>
      <c r="EL182" s="14">
        <f>IF(W182="С НДС",EK182*1.12,EK182)</f>
        <v>148880774.896</v>
      </c>
      <c r="EM182" s="40" t="s">
        <v>95</v>
      </c>
      <c r="EN182" s="20" t="s">
        <v>656</v>
      </c>
      <c r="EO182" s="20" t="s">
        <v>657</v>
      </c>
      <c r="EP182" s="20"/>
      <c r="EQ182" s="20"/>
      <c r="ER182" s="20"/>
      <c r="ES182" s="20"/>
      <c r="ET182" s="20"/>
      <c r="EU182" s="20"/>
      <c r="EV182" s="20"/>
      <c r="EW182" s="20"/>
      <c r="EX182" s="20"/>
      <c r="EY182" s="40" t="s">
        <v>263</v>
      </c>
      <c r="EZ182" s="10" t="s">
        <v>653</v>
      </c>
      <c r="FA182" s="46" t="s">
        <v>257</v>
      </c>
    </row>
    <row r="183" spans="1:157" ht="19.5" customHeight="1">
      <c r="A183" s="40" t="s">
        <v>630</v>
      </c>
      <c r="B183" s="40" t="s">
        <v>191</v>
      </c>
      <c r="C183" s="40" t="s">
        <v>192</v>
      </c>
      <c r="D183" s="40" t="s">
        <v>192</v>
      </c>
      <c r="E183" s="40" t="s">
        <v>65</v>
      </c>
      <c r="F183" s="40"/>
      <c r="G183" s="40"/>
      <c r="H183" s="40">
        <v>30</v>
      </c>
      <c r="I183" s="40">
        <v>710000000</v>
      </c>
      <c r="J183" s="40" t="s">
        <v>94</v>
      </c>
      <c r="K183" s="40" t="s">
        <v>649</v>
      </c>
      <c r="L183" s="40" t="s">
        <v>31</v>
      </c>
      <c r="M183" s="40" t="s">
        <v>194</v>
      </c>
      <c r="N183" s="40" t="s">
        <v>625</v>
      </c>
      <c r="O183" s="40"/>
      <c r="P183" s="40" t="s">
        <v>121</v>
      </c>
      <c r="Q183" s="40"/>
      <c r="R183" s="40"/>
      <c r="S183" s="40">
        <v>30</v>
      </c>
      <c r="T183" s="40">
        <v>0</v>
      </c>
      <c r="U183" s="40">
        <v>70</v>
      </c>
      <c r="V183" s="40" t="s">
        <v>650</v>
      </c>
      <c r="W183" s="40" t="s">
        <v>76</v>
      </c>
      <c r="X183" s="9"/>
      <c r="Y183" s="9"/>
      <c r="Z183" s="9"/>
      <c r="AA183" s="9"/>
      <c r="AB183" s="17">
        <v>894</v>
      </c>
      <c r="AC183" s="9">
        <v>13566.36</v>
      </c>
      <c r="AD183" s="18">
        <f t="shared" si="59"/>
        <v>12128325.84</v>
      </c>
      <c r="AE183" s="19">
        <f t="shared" si="60"/>
        <v>13583724.940800002</v>
      </c>
      <c r="AF183" s="17">
        <v>901</v>
      </c>
      <c r="AG183" s="9">
        <f t="shared" si="61"/>
        <v>14041.18</v>
      </c>
      <c r="AH183" s="18">
        <f t="shared" si="67"/>
        <v>12651103.18</v>
      </c>
      <c r="AI183" s="19">
        <f t="shared" si="62"/>
        <v>14169235.561600002</v>
      </c>
      <c r="AJ183" s="17">
        <v>901</v>
      </c>
      <c r="AK183" s="9">
        <f t="shared" si="63"/>
        <v>14532.62</v>
      </c>
      <c r="AL183" s="18">
        <f t="shared" si="64"/>
        <v>13093890.620000001</v>
      </c>
      <c r="AM183" s="19">
        <f t="shared" si="65"/>
        <v>14665157.494400002</v>
      </c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14"/>
      <c r="EC183" s="14"/>
      <c r="ED183" s="14"/>
      <c r="EE183" s="14"/>
      <c r="EF183" s="14"/>
      <c r="EG183" s="14"/>
      <c r="EH183" s="14"/>
      <c r="EI183" s="14"/>
      <c r="EJ183" s="14">
        <f t="shared" si="66"/>
        <v>2696</v>
      </c>
      <c r="EK183" s="14">
        <v>0</v>
      </c>
      <c r="EL183" s="14">
        <v>0</v>
      </c>
      <c r="EM183" s="40" t="s">
        <v>95</v>
      </c>
      <c r="EN183" s="20" t="s">
        <v>658</v>
      </c>
      <c r="EO183" s="20" t="s">
        <v>659</v>
      </c>
      <c r="EP183" s="20"/>
      <c r="EQ183" s="20"/>
      <c r="ER183" s="20"/>
      <c r="ES183" s="20"/>
      <c r="ET183" s="20"/>
      <c r="EU183" s="20"/>
      <c r="EV183" s="20"/>
      <c r="EW183" s="20"/>
      <c r="EX183" s="20"/>
      <c r="EY183" s="40" t="s">
        <v>263</v>
      </c>
      <c r="EZ183" s="10" t="s">
        <v>653</v>
      </c>
      <c r="FA183" s="46" t="s">
        <v>257</v>
      </c>
    </row>
    <row r="184" spans="1:157" ht="19.5" customHeight="1">
      <c r="A184" s="40" t="s">
        <v>712</v>
      </c>
      <c r="B184" s="40" t="s">
        <v>191</v>
      </c>
      <c r="C184" s="40" t="s">
        <v>192</v>
      </c>
      <c r="D184" s="40" t="s">
        <v>192</v>
      </c>
      <c r="E184" s="40" t="s">
        <v>65</v>
      </c>
      <c r="F184" s="40"/>
      <c r="G184" s="40"/>
      <c r="H184" s="40">
        <v>30</v>
      </c>
      <c r="I184" s="40">
        <v>710000000</v>
      </c>
      <c r="J184" s="40" t="s">
        <v>94</v>
      </c>
      <c r="K184" s="20" t="s">
        <v>709</v>
      </c>
      <c r="L184" s="40" t="s">
        <v>31</v>
      </c>
      <c r="M184" s="40" t="s">
        <v>194</v>
      </c>
      <c r="N184" s="40" t="s">
        <v>625</v>
      </c>
      <c r="O184" s="40"/>
      <c r="P184" s="40" t="s">
        <v>121</v>
      </c>
      <c r="Q184" s="40"/>
      <c r="R184" s="40"/>
      <c r="S184" s="40">
        <v>30</v>
      </c>
      <c r="T184" s="40">
        <v>0</v>
      </c>
      <c r="U184" s="40">
        <v>70</v>
      </c>
      <c r="V184" s="40" t="s">
        <v>650</v>
      </c>
      <c r="W184" s="40" t="s">
        <v>76</v>
      </c>
      <c r="X184" s="9"/>
      <c r="Y184" s="9"/>
      <c r="Z184" s="9"/>
      <c r="AA184" s="9"/>
      <c r="AB184" s="17">
        <v>894</v>
      </c>
      <c r="AC184" s="9">
        <v>13566.36</v>
      </c>
      <c r="AD184" s="18">
        <f t="shared" si="59"/>
        <v>12128325.84</v>
      </c>
      <c r="AE184" s="19">
        <f t="shared" si="60"/>
        <v>13583724.940800002</v>
      </c>
      <c r="AF184" s="17">
        <v>901</v>
      </c>
      <c r="AG184" s="9">
        <f t="shared" si="61"/>
        <v>14041.18</v>
      </c>
      <c r="AH184" s="18">
        <f t="shared" si="67"/>
        <v>12651103.18</v>
      </c>
      <c r="AI184" s="19">
        <f t="shared" si="62"/>
        <v>14169235.561600002</v>
      </c>
      <c r="AJ184" s="17">
        <v>901</v>
      </c>
      <c r="AK184" s="9">
        <f t="shared" si="63"/>
        <v>14532.62</v>
      </c>
      <c r="AL184" s="18">
        <f t="shared" si="64"/>
        <v>13093890.620000001</v>
      </c>
      <c r="AM184" s="19">
        <f t="shared" si="65"/>
        <v>14665157.494400002</v>
      </c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14"/>
      <c r="EC184" s="14"/>
      <c r="ED184" s="14"/>
      <c r="EE184" s="14"/>
      <c r="EF184" s="14"/>
      <c r="EG184" s="14"/>
      <c r="EH184" s="14"/>
      <c r="EI184" s="14"/>
      <c r="EJ184" s="14">
        <f t="shared" si="66"/>
        <v>2696</v>
      </c>
      <c r="EK184" s="14">
        <v>0</v>
      </c>
      <c r="EL184" s="14">
        <v>0</v>
      </c>
      <c r="EM184" s="40" t="s">
        <v>95</v>
      </c>
      <c r="EN184" s="20" t="s">
        <v>658</v>
      </c>
      <c r="EO184" s="20" t="s">
        <v>659</v>
      </c>
      <c r="EP184" s="20"/>
      <c r="EQ184" s="20"/>
      <c r="ER184" s="20"/>
      <c r="ES184" s="20"/>
      <c r="ET184" s="20"/>
      <c r="EU184" s="20"/>
      <c r="EV184" s="20"/>
      <c r="EW184" s="20"/>
      <c r="EX184" s="20"/>
      <c r="EY184" s="40" t="s">
        <v>263</v>
      </c>
      <c r="EZ184" s="10" t="s">
        <v>653</v>
      </c>
      <c r="FA184" s="46" t="s">
        <v>257</v>
      </c>
    </row>
    <row r="185" spans="1:157" ht="19.5" customHeight="1">
      <c r="A185" s="40" t="s">
        <v>761</v>
      </c>
      <c r="B185" s="40" t="s">
        <v>191</v>
      </c>
      <c r="C185" s="40" t="s">
        <v>192</v>
      </c>
      <c r="D185" s="40" t="s">
        <v>192</v>
      </c>
      <c r="E185" s="40" t="s">
        <v>65</v>
      </c>
      <c r="F185" s="40"/>
      <c r="G185" s="40"/>
      <c r="H185" s="40">
        <v>30</v>
      </c>
      <c r="I185" s="40">
        <v>710000000</v>
      </c>
      <c r="J185" s="40" t="s">
        <v>94</v>
      </c>
      <c r="K185" s="20" t="s">
        <v>709</v>
      </c>
      <c r="L185" s="40" t="s">
        <v>31</v>
      </c>
      <c r="M185" s="40" t="s">
        <v>194</v>
      </c>
      <c r="N185" s="40" t="s">
        <v>625</v>
      </c>
      <c r="O185" s="40"/>
      <c r="P185" s="40" t="s">
        <v>121</v>
      </c>
      <c r="Q185" s="40"/>
      <c r="R185" s="40"/>
      <c r="S185" s="40">
        <v>30</v>
      </c>
      <c r="T185" s="40">
        <v>0</v>
      </c>
      <c r="U185" s="40">
        <v>70</v>
      </c>
      <c r="V185" s="40" t="s">
        <v>650</v>
      </c>
      <c r="W185" s="40" t="s">
        <v>76</v>
      </c>
      <c r="X185" s="9"/>
      <c r="Y185" s="9"/>
      <c r="Z185" s="9"/>
      <c r="AA185" s="9"/>
      <c r="AB185" s="17">
        <v>999</v>
      </c>
      <c r="AC185" s="9">
        <v>13566.36</v>
      </c>
      <c r="AD185" s="18">
        <f t="shared" si="59"/>
        <v>13552793.64</v>
      </c>
      <c r="AE185" s="19">
        <f t="shared" si="60"/>
        <v>15179128.876800003</v>
      </c>
      <c r="AF185" s="17">
        <v>1200</v>
      </c>
      <c r="AG185" s="9">
        <f t="shared" si="61"/>
        <v>14041.18</v>
      </c>
      <c r="AH185" s="18">
        <f t="shared" si="67"/>
        <v>16849416</v>
      </c>
      <c r="AI185" s="19">
        <f t="shared" si="62"/>
        <v>18871345.92</v>
      </c>
      <c r="AJ185" s="17">
        <v>901</v>
      </c>
      <c r="AK185" s="9">
        <f t="shared" si="63"/>
        <v>14532.62</v>
      </c>
      <c r="AL185" s="18">
        <f t="shared" si="64"/>
        <v>13093890.620000001</v>
      </c>
      <c r="AM185" s="19">
        <f t="shared" si="65"/>
        <v>14665157.494400002</v>
      </c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14"/>
      <c r="EC185" s="14"/>
      <c r="ED185" s="14"/>
      <c r="EE185" s="14"/>
      <c r="EF185" s="14"/>
      <c r="EG185" s="14"/>
      <c r="EH185" s="14"/>
      <c r="EI185" s="14"/>
      <c r="EJ185" s="14">
        <f t="shared" si="66"/>
        <v>3100</v>
      </c>
      <c r="EK185" s="14">
        <f>SUM(AT185,AP185,AL185,AD185,Z185,AH185,AX185,BB185,BF185,BJ185,BN185,BR185,BV185)</f>
        <v>43496100.260000005</v>
      </c>
      <c r="EL185" s="14">
        <f>IF(W185="С НДС",EK185*1.12,EK185)</f>
        <v>48715632.29120001</v>
      </c>
      <c r="EM185" s="40" t="s">
        <v>95</v>
      </c>
      <c r="EN185" s="20" t="s">
        <v>658</v>
      </c>
      <c r="EO185" s="20" t="s">
        <v>659</v>
      </c>
      <c r="EP185" s="20"/>
      <c r="EQ185" s="20"/>
      <c r="ER185" s="20"/>
      <c r="ES185" s="20"/>
      <c r="ET185" s="20"/>
      <c r="EU185" s="20"/>
      <c r="EV185" s="20"/>
      <c r="EW185" s="20"/>
      <c r="EX185" s="20"/>
      <c r="EY185" s="40" t="s">
        <v>263</v>
      </c>
      <c r="EZ185" s="10" t="s">
        <v>653</v>
      </c>
      <c r="FA185" s="46" t="s">
        <v>257</v>
      </c>
    </row>
    <row r="186" spans="1:157" ht="19.5" customHeight="1">
      <c r="A186" s="40" t="s">
        <v>631</v>
      </c>
      <c r="B186" s="40" t="s">
        <v>191</v>
      </c>
      <c r="C186" s="40" t="s">
        <v>192</v>
      </c>
      <c r="D186" s="40" t="s">
        <v>192</v>
      </c>
      <c r="E186" s="40" t="s">
        <v>65</v>
      </c>
      <c r="F186" s="40"/>
      <c r="G186" s="40"/>
      <c r="H186" s="40">
        <v>30</v>
      </c>
      <c r="I186" s="40">
        <v>710000000</v>
      </c>
      <c r="J186" s="40" t="s">
        <v>94</v>
      </c>
      <c r="K186" s="40" t="s">
        <v>649</v>
      </c>
      <c r="L186" s="40" t="s">
        <v>31</v>
      </c>
      <c r="M186" s="40" t="s">
        <v>194</v>
      </c>
      <c r="N186" s="40" t="s">
        <v>625</v>
      </c>
      <c r="O186" s="40"/>
      <c r="P186" s="40" t="s">
        <v>121</v>
      </c>
      <c r="Q186" s="40"/>
      <c r="R186" s="40"/>
      <c r="S186" s="40">
        <v>30</v>
      </c>
      <c r="T186" s="40">
        <v>0</v>
      </c>
      <c r="U186" s="40">
        <v>70</v>
      </c>
      <c r="V186" s="40" t="s">
        <v>650</v>
      </c>
      <c r="W186" s="40" t="s">
        <v>76</v>
      </c>
      <c r="X186" s="9"/>
      <c r="Y186" s="9"/>
      <c r="Z186" s="9"/>
      <c r="AA186" s="9"/>
      <c r="AB186" s="17">
        <v>1895</v>
      </c>
      <c r="AC186" s="9">
        <v>400885.76</v>
      </c>
      <c r="AD186" s="18">
        <f t="shared" si="59"/>
        <v>759678515.2</v>
      </c>
      <c r="AE186" s="19">
        <f t="shared" si="60"/>
        <v>850839937.0240002</v>
      </c>
      <c r="AF186" s="17">
        <v>1851</v>
      </c>
      <c r="AG186" s="9">
        <f t="shared" si="61"/>
        <v>414916.76</v>
      </c>
      <c r="AH186" s="18">
        <f t="shared" si="67"/>
        <v>768010922.76</v>
      </c>
      <c r="AI186" s="19">
        <f t="shared" si="62"/>
        <v>860172233.4912001</v>
      </c>
      <c r="AJ186" s="17">
        <v>1801</v>
      </c>
      <c r="AK186" s="9">
        <f t="shared" si="63"/>
        <v>429438.85</v>
      </c>
      <c r="AL186" s="18">
        <f t="shared" si="64"/>
        <v>773419368.8499999</v>
      </c>
      <c r="AM186" s="19">
        <f t="shared" si="65"/>
        <v>866229693.112</v>
      </c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14"/>
      <c r="EC186" s="14"/>
      <c r="ED186" s="14"/>
      <c r="EE186" s="14"/>
      <c r="EF186" s="14"/>
      <c r="EG186" s="14"/>
      <c r="EH186" s="14"/>
      <c r="EI186" s="14"/>
      <c r="EJ186" s="14">
        <f t="shared" si="66"/>
        <v>5547</v>
      </c>
      <c r="EK186" s="14">
        <v>0</v>
      </c>
      <c r="EL186" s="14">
        <v>0</v>
      </c>
      <c r="EM186" s="40" t="s">
        <v>95</v>
      </c>
      <c r="EN186" s="20" t="s">
        <v>660</v>
      </c>
      <c r="EO186" s="20" t="s">
        <v>661</v>
      </c>
      <c r="EP186" s="20"/>
      <c r="EQ186" s="20"/>
      <c r="ER186" s="20"/>
      <c r="ES186" s="20"/>
      <c r="ET186" s="20"/>
      <c r="EU186" s="20"/>
      <c r="EV186" s="20"/>
      <c r="EW186" s="20"/>
      <c r="EX186" s="20"/>
      <c r="EY186" s="40" t="s">
        <v>263</v>
      </c>
      <c r="EZ186" s="10" t="s">
        <v>653</v>
      </c>
      <c r="FA186" s="46" t="s">
        <v>257</v>
      </c>
    </row>
    <row r="187" spans="1:157" ht="19.5" customHeight="1">
      <c r="A187" s="40" t="s">
        <v>713</v>
      </c>
      <c r="B187" s="40" t="s">
        <v>191</v>
      </c>
      <c r="C187" s="40" t="s">
        <v>192</v>
      </c>
      <c r="D187" s="40" t="s">
        <v>192</v>
      </c>
      <c r="E187" s="40" t="s">
        <v>65</v>
      </c>
      <c r="F187" s="40"/>
      <c r="G187" s="40"/>
      <c r="H187" s="40">
        <v>30</v>
      </c>
      <c r="I187" s="40">
        <v>710000000</v>
      </c>
      <c r="J187" s="40" t="s">
        <v>94</v>
      </c>
      <c r="K187" s="20" t="s">
        <v>709</v>
      </c>
      <c r="L187" s="40" t="s">
        <v>31</v>
      </c>
      <c r="M187" s="40" t="s">
        <v>194</v>
      </c>
      <c r="N187" s="40" t="s">
        <v>625</v>
      </c>
      <c r="O187" s="40"/>
      <c r="P187" s="40" t="s">
        <v>121</v>
      </c>
      <c r="Q187" s="40"/>
      <c r="R187" s="40"/>
      <c r="S187" s="40">
        <v>30</v>
      </c>
      <c r="T187" s="40">
        <v>0</v>
      </c>
      <c r="U187" s="40">
        <v>70</v>
      </c>
      <c r="V187" s="40" t="s">
        <v>650</v>
      </c>
      <c r="W187" s="40" t="s">
        <v>76</v>
      </c>
      <c r="X187" s="9"/>
      <c r="Y187" s="9"/>
      <c r="Z187" s="9"/>
      <c r="AA187" s="9"/>
      <c r="AB187" s="17">
        <v>1895</v>
      </c>
      <c r="AC187" s="9">
        <v>400885.76</v>
      </c>
      <c r="AD187" s="18">
        <f t="shared" si="59"/>
        <v>759678515.2</v>
      </c>
      <c r="AE187" s="19">
        <f t="shared" si="60"/>
        <v>850839937.0240002</v>
      </c>
      <c r="AF187" s="17">
        <v>1851</v>
      </c>
      <c r="AG187" s="9">
        <f t="shared" si="61"/>
        <v>414916.76</v>
      </c>
      <c r="AH187" s="18">
        <f t="shared" si="67"/>
        <v>768010922.76</v>
      </c>
      <c r="AI187" s="19">
        <f t="shared" si="62"/>
        <v>860172233.4912001</v>
      </c>
      <c r="AJ187" s="17">
        <v>1801</v>
      </c>
      <c r="AK187" s="9">
        <f t="shared" si="63"/>
        <v>429438.85</v>
      </c>
      <c r="AL187" s="18">
        <f t="shared" si="64"/>
        <v>773419368.8499999</v>
      </c>
      <c r="AM187" s="19">
        <f t="shared" si="65"/>
        <v>866229693.112</v>
      </c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14"/>
      <c r="EC187" s="14"/>
      <c r="ED187" s="14"/>
      <c r="EE187" s="14"/>
      <c r="EF187" s="14"/>
      <c r="EG187" s="14"/>
      <c r="EH187" s="14"/>
      <c r="EI187" s="14"/>
      <c r="EJ187" s="14">
        <f t="shared" si="66"/>
        <v>5547</v>
      </c>
      <c r="EK187" s="14">
        <v>0</v>
      </c>
      <c r="EL187" s="14">
        <v>0</v>
      </c>
      <c r="EM187" s="40" t="s">
        <v>95</v>
      </c>
      <c r="EN187" s="20" t="s">
        <v>660</v>
      </c>
      <c r="EO187" s="20" t="s">
        <v>661</v>
      </c>
      <c r="EP187" s="20"/>
      <c r="EQ187" s="20"/>
      <c r="ER187" s="20"/>
      <c r="ES187" s="20"/>
      <c r="ET187" s="20"/>
      <c r="EU187" s="20"/>
      <c r="EV187" s="20"/>
      <c r="EW187" s="20"/>
      <c r="EX187" s="20"/>
      <c r="EY187" s="40" t="s">
        <v>263</v>
      </c>
      <c r="EZ187" s="10" t="s">
        <v>653</v>
      </c>
      <c r="FA187" s="46" t="s">
        <v>257</v>
      </c>
    </row>
    <row r="188" spans="1:157" ht="19.5" customHeight="1">
      <c r="A188" s="40" t="s">
        <v>762</v>
      </c>
      <c r="B188" s="40" t="s">
        <v>191</v>
      </c>
      <c r="C188" s="40" t="s">
        <v>192</v>
      </c>
      <c r="D188" s="40" t="s">
        <v>192</v>
      </c>
      <c r="E188" s="40" t="s">
        <v>65</v>
      </c>
      <c r="F188" s="40"/>
      <c r="G188" s="40"/>
      <c r="H188" s="40">
        <v>30</v>
      </c>
      <c r="I188" s="40">
        <v>710000000</v>
      </c>
      <c r="J188" s="40" t="s">
        <v>94</v>
      </c>
      <c r="K188" s="20" t="s">
        <v>709</v>
      </c>
      <c r="L188" s="40" t="s">
        <v>31</v>
      </c>
      <c r="M188" s="40" t="s">
        <v>194</v>
      </c>
      <c r="N188" s="40" t="s">
        <v>625</v>
      </c>
      <c r="O188" s="40"/>
      <c r="P188" s="40" t="s">
        <v>121</v>
      </c>
      <c r="Q188" s="40"/>
      <c r="R188" s="40"/>
      <c r="S188" s="40">
        <v>30</v>
      </c>
      <c r="T188" s="40">
        <v>0</v>
      </c>
      <c r="U188" s="40">
        <v>70</v>
      </c>
      <c r="V188" s="40" t="s">
        <v>650</v>
      </c>
      <c r="W188" s="40" t="s">
        <v>76</v>
      </c>
      <c r="X188" s="9"/>
      <c r="Y188" s="9"/>
      <c r="Z188" s="9"/>
      <c r="AA188" s="9"/>
      <c r="AB188" s="17">
        <v>1030</v>
      </c>
      <c r="AC188" s="9">
        <v>400885.76</v>
      </c>
      <c r="AD188" s="18">
        <f t="shared" si="59"/>
        <v>412912332.8</v>
      </c>
      <c r="AE188" s="19">
        <f t="shared" si="60"/>
        <v>462461812.73600006</v>
      </c>
      <c r="AF188" s="17">
        <v>1980</v>
      </c>
      <c r="AG188" s="9">
        <f t="shared" si="61"/>
        <v>414916.76</v>
      </c>
      <c r="AH188" s="18">
        <f t="shared" si="67"/>
        <v>821535184.8000001</v>
      </c>
      <c r="AI188" s="19">
        <f t="shared" si="62"/>
        <v>920119406.9760002</v>
      </c>
      <c r="AJ188" s="17">
        <v>1801</v>
      </c>
      <c r="AK188" s="9">
        <f t="shared" si="63"/>
        <v>429438.85</v>
      </c>
      <c r="AL188" s="18">
        <f t="shared" si="64"/>
        <v>773419368.8499999</v>
      </c>
      <c r="AM188" s="19">
        <f t="shared" si="65"/>
        <v>866229693.112</v>
      </c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14"/>
      <c r="EC188" s="14"/>
      <c r="ED188" s="14"/>
      <c r="EE188" s="14"/>
      <c r="EF188" s="14"/>
      <c r="EG188" s="14"/>
      <c r="EH188" s="14"/>
      <c r="EI188" s="14"/>
      <c r="EJ188" s="14">
        <f t="shared" si="66"/>
        <v>4811</v>
      </c>
      <c r="EK188" s="14">
        <f>SUM(AT188,AP188,AL188,AD188,Z188,AH188,AX188,BB188,BF188,BJ188,BN188,BR188,BV188)</f>
        <v>2007866886.4499998</v>
      </c>
      <c r="EL188" s="14">
        <f>IF(W188="С НДС",EK188*1.12,EK188)</f>
        <v>2248810912.824</v>
      </c>
      <c r="EM188" s="40" t="s">
        <v>95</v>
      </c>
      <c r="EN188" s="20" t="s">
        <v>660</v>
      </c>
      <c r="EO188" s="20" t="s">
        <v>661</v>
      </c>
      <c r="EP188" s="20"/>
      <c r="EQ188" s="20"/>
      <c r="ER188" s="20"/>
      <c r="ES188" s="20"/>
      <c r="ET188" s="20"/>
      <c r="EU188" s="20"/>
      <c r="EV188" s="20"/>
      <c r="EW188" s="20"/>
      <c r="EX188" s="20"/>
      <c r="EY188" s="40" t="s">
        <v>263</v>
      </c>
      <c r="EZ188" s="10" t="s">
        <v>653</v>
      </c>
      <c r="FA188" s="46" t="s">
        <v>257</v>
      </c>
    </row>
    <row r="189" spans="1:157" ht="19.5" customHeight="1">
      <c r="A189" s="40" t="s">
        <v>632</v>
      </c>
      <c r="B189" s="40" t="s">
        <v>191</v>
      </c>
      <c r="C189" s="40" t="s">
        <v>192</v>
      </c>
      <c r="D189" s="40" t="s">
        <v>192</v>
      </c>
      <c r="E189" s="40" t="s">
        <v>65</v>
      </c>
      <c r="F189" s="40"/>
      <c r="G189" s="40"/>
      <c r="H189" s="40">
        <v>30</v>
      </c>
      <c r="I189" s="40">
        <v>710000000</v>
      </c>
      <c r="J189" s="40" t="s">
        <v>94</v>
      </c>
      <c r="K189" s="40" t="s">
        <v>649</v>
      </c>
      <c r="L189" s="40" t="s">
        <v>31</v>
      </c>
      <c r="M189" s="40" t="s">
        <v>194</v>
      </c>
      <c r="N189" s="40" t="s">
        <v>625</v>
      </c>
      <c r="O189" s="40"/>
      <c r="P189" s="40" t="s">
        <v>121</v>
      </c>
      <c r="Q189" s="40"/>
      <c r="R189" s="40"/>
      <c r="S189" s="40">
        <v>30</v>
      </c>
      <c r="T189" s="40">
        <v>0</v>
      </c>
      <c r="U189" s="40">
        <v>70</v>
      </c>
      <c r="V189" s="40" t="s">
        <v>650</v>
      </c>
      <c r="W189" s="40" t="s">
        <v>76</v>
      </c>
      <c r="X189" s="9"/>
      <c r="Y189" s="9"/>
      <c r="Z189" s="9"/>
      <c r="AA189" s="9"/>
      <c r="AB189" s="17">
        <v>110</v>
      </c>
      <c r="AC189" s="9">
        <v>1121432.13</v>
      </c>
      <c r="AD189" s="18">
        <f t="shared" si="59"/>
        <v>123357534.29999998</v>
      </c>
      <c r="AE189" s="19">
        <f t="shared" si="60"/>
        <v>138160438.41599998</v>
      </c>
      <c r="AF189" s="17">
        <v>130</v>
      </c>
      <c r="AG189" s="9">
        <f t="shared" si="61"/>
        <v>1160682.25</v>
      </c>
      <c r="AH189" s="18">
        <f t="shared" si="67"/>
        <v>150888692.5</v>
      </c>
      <c r="AI189" s="19">
        <f t="shared" si="62"/>
        <v>168995335.60000002</v>
      </c>
      <c r="AJ189" s="17">
        <v>123</v>
      </c>
      <c r="AK189" s="9">
        <f t="shared" si="63"/>
        <v>1201306.13</v>
      </c>
      <c r="AL189" s="18">
        <f t="shared" si="64"/>
        <v>147760653.98999998</v>
      </c>
      <c r="AM189" s="19">
        <f t="shared" si="65"/>
        <v>165491932.46879998</v>
      </c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14"/>
      <c r="EC189" s="14"/>
      <c r="ED189" s="14"/>
      <c r="EE189" s="14"/>
      <c r="EF189" s="14"/>
      <c r="EG189" s="14"/>
      <c r="EH189" s="14"/>
      <c r="EI189" s="14"/>
      <c r="EJ189" s="14">
        <f t="shared" si="66"/>
        <v>363</v>
      </c>
      <c r="EK189" s="14">
        <v>0</v>
      </c>
      <c r="EL189" s="14">
        <v>0</v>
      </c>
      <c r="EM189" s="40" t="s">
        <v>95</v>
      </c>
      <c r="EN189" s="20" t="s">
        <v>662</v>
      </c>
      <c r="EO189" s="20" t="s">
        <v>663</v>
      </c>
      <c r="EP189" s="20"/>
      <c r="EQ189" s="20"/>
      <c r="ER189" s="20"/>
      <c r="ES189" s="20"/>
      <c r="ET189" s="20"/>
      <c r="EU189" s="20"/>
      <c r="EV189" s="20"/>
      <c r="EW189" s="20"/>
      <c r="EX189" s="20"/>
      <c r="EY189" s="40" t="s">
        <v>263</v>
      </c>
      <c r="EZ189" s="10" t="s">
        <v>653</v>
      </c>
      <c r="FA189" s="46" t="s">
        <v>257</v>
      </c>
    </row>
    <row r="190" spans="1:157" ht="19.5" customHeight="1">
      <c r="A190" s="40" t="s">
        <v>714</v>
      </c>
      <c r="B190" s="40" t="s">
        <v>191</v>
      </c>
      <c r="C190" s="40" t="s">
        <v>192</v>
      </c>
      <c r="D190" s="40" t="s">
        <v>192</v>
      </c>
      <c r="E190" s="40" t="s">
        <v>65</v>
      </c>
      <c r="F190" s="40"/>
      <c r="G190" s="40"/>
      <c r="H190" s="40">
        <v>30</v>
      </c>
      <c r="I190" s="40">
        <v>710000000</v>
      </c>
      <c r="J190" s="40" t="s">
        <v>94</v>
      </c>
      <c r="K190" s="20" t="s">
        <v>709</v>
      </c>
      <c r="L190" s="40" t="s">
        <v>31</v>
      </c>
      <c r="M190" s="40" t="s">
        <v>194</v>
      </c>
      <c r="N190" s="40" t="s">
        <v>625</v>
      </c>
      <c r="O190" s="40"/>
      <c r="P190" s="40" t="s">
        <v>121</v>
      </c>
      <c r="Q190" s="40"/>
      <c r="R190" s="40"/>
      <c r="S190" s="40">
        <v>30</v>
      </c>
      <c r="T190" s="40">
        <v>0</v>
      </c>
      <c r="U190" s="40">
        <v>70</v>
      </c>
      <c r="V190" s="40" t="s">
        <v>650</v>
      </c>
      <c r="W190" s="40" t="s">
        <v>76</v>
      </c>
      <c r="X190" s="9"/>
      <c r="Y190" s="9"/>
      <c r="Z190" s="9"/>
      <c r="AA190" s="9"/>
      <c r="AB190" s="17">
        <v>110</v>
      </c>
      <c r="AC190" s="9">
        <v>1121432.13</v>
      </c>
      <c r="AD190" s="18">
        <f t="shared" si="59"/>
        <v>123357534.29999998</v>
      </c>
      <c r="AE190" s="19">
        <f t="shared" si="60"/>
        <v>138160438.41599998</v>
      </c>
      <c r="AF190" s="17">
        <v>130</v>
      </c>
      <c r="AG190" s="9">
        <f t="shared" si="61"/>
        <v>1160682.25</v>
      </c>
      <c r="AH190" s="18">
        <f t="shared" si="67"/>
        <v>150888692.5</v>
      </c>
      <c r="AI190" s="19">
        <f t="shared" si="62"/>
        <v>168995335.60000002</v>
      </c>
      <c r="AJ190" s="17">
        <v>123</v>
      </c>
      <c r="AK190" s="9">
        <f t="shared" si="63"/>
        <v>1201306.13</v>
      </c>
      <c r="AL190" s="18">
        <f t="shared" si="64"/>
        <v>147760653.98999998</v>
      </c>
      <c r="AM190" s="19">
        <f t="shared" si="65"/>
        <v>165491932.46879998</v>
      </c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14"/>
      <c r="EC190" s="14"/>
      <c r="ED190" s="14"/>
      <c r="EE190" s="14"/>
      <c r="EF190" s="14"/>
      <c r="EG190" s="14"/>
      <c r="EH190" s="14"/>
      <c r="EI190" s="14"/>
      <c r="EJ190" s="14">
        <f t="shared" si="66"/>
        <v>363</v>
      </c>
      <c r="EK190" s="14">
        <v>0</v>
      </c>
      <c r="EL190" s="14">
        <v>0</v>
      </c>
      <c r="EM190" s="40" t="s">
        <v>95</v>
      </c>
      <c r="EN190" s="20" t="s">
        <v>662</v>
      </c>
      <c r="EO190" s="20" t="s">
        <v>663</v>
      </c>
      <c r="EP190" s="20"/>
      <c r="EQ190" s="20"/>
      <c r="ER190" s="20"/>
      <c r="ES190" s="20"/>
      <c r="ET190" s="20"/>
      <c r="EU190" s="20"/>
      <c r="EV190" s="20"/>
      <c r="EW190" s="20"/>
      <c r="EX190" s="20"/>
      <c r="EY190" s="40" t="s">
        <v>263</v>
      </c>
      <c r="EZ190" s="10" t="s">
        <v>653</v>
      </c>
      <c r="FA190" s="46" t="s">
        <v>257</v>
      </c>
    </row>
    <row r="191" spans="1:157" ht="19.5" customHeight="1">
      <c r="A191" s="40" t="s">
        <v>763</v>
      </c>
      <c r="B191" s="40" t="s">
        <v>191</v>
      </c>
      <c r="C191" s="40" t="s">
        <v>192</v>
      </c>
      <c r="D191" s="40" t="s">
        <v>192</v>
      </c>
      <c r="E191" s="40" t="s">
        <v>65</v>
      </c>
      <c r="F191" s="40"/>
      <c r="G191" s="40"/>
      <c r="H191" s="40">
        <v>30</v>
      </c>
      <c r="I191" s="40">
        <v>710000000</v>
      </c>
      <c r="J191" s="40" t="s">
        <v>94</v>
      </c>
      <c r="K191" s="20" t="s">
        <v>709</v>
      </c>
      <c r="L191" s="40" t="s">
        <v>31</v>
      </c>
      <c r="M191" s="40" t="s">
        <v>194</v>
      </c>
      <c r="N191" s="40" t="s">
        <v>625</v>
      </c>
      <c r="O191" s="40"/>
      <c r="P191" s="40" t="s">
        <v>121</v>
      </c>
      <c r="Q191" s="40"/>
      <c r="R191" s="40"/>
      <c r="S191" s="40">
        <v>30</v>
      </c>
      <c r="T191" s="40">
        <v>0</v>
      </c>
      <c r="U191" s="40">
        <v>70</v>
      </c>
      <c r="V191" s="40" t="s">
        <v>650</v>
      </c>
      <c r="W191" s="40" t="s">
        <v>76</v>
      </c>
      <c r="X191" s="9"/>
      <c r="Y191" s="9"/>
      <c r="Z191" s="9"/>
      <c r="AA191" s="9"/>
      <c r="AB191" s="17">
        <v>77</v>
      </c>
      <c r="AC191" s="9">
        <v>1121432.13</v>
      </c>
      <c r="AD191" s="18">
        <f t="shared" si="59"/>
        <v>86350274.00999999</v>
      </c>
      <c r="AE191" s="19">
        <f t="shared" si="60"/>
        <v>96712306.89119999</v>
      </c>
      <c r="AF191" s="17">
        <v>198</v>
      </c>
      <c r="AG191" s="9">
        <f t="shared" si="61"/>
        <v>1160682.25</v>
      </c>
      <c r="AH191" s="18">
        <f t="shared" si="67"/>
        <v>229815085.5</v>
      </c>
      <c r="AI191" s="19">
        <f t="shared" si="62"/>
        <v>257392895.76000002</v>
      </c>
      <c r="AJ191" s="17">
        <v>123</v>
      </c>
      <c r="AK191" s="9">
        <f t="shared" si="63"/>
        <v>1201306.13</v>
      </c>
      <c r="AL191" s="18">
        <f t="shared" si="64"/>
        <v>147760653.98999998</v>
      </c>
      <c r="AM191" s="19">
        <f t="shared" si="65"/>
        <v>165491932.46879998</v>
      </c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14"/>
      <c r="EC191" s="14"/>
      <c r="ED191" s="14"/>
      <c r="EE191" s="14"/>
      <c r="EF191" s="14"/>
      <c r="EG191" s="14"/>
      <c r="EH191" s="14"/>
      <c r="EI191" s="14"/>
      <c r="EJ191" s="14">
        <f t="shared" si="66"/>
        <v>398</v>
      </c>
      <c r="EK191" s="14">
        <f>SUM(AT191,AP191,AL191,AD191,Z191,AH191,AX191,BB191,BF191,BJ191,BN191,BR191,BV191)</f>
        <v>463926013.5</v>
      </c>
      <c r="EL191" s="14">
        <f>IF(W191="С НДС",EK191*1.12,EK191)</f>
        <v>519597135.12000006</v>
      </c>
      <c r="EM191" s="40" t="s">
        <v>95</v>
      </c>
      <c r="EN191" s="20" t="s">
        <v>662</v>
      </c>
      <c r="EO191" s="20" t="s">
        <v>663</v>
      </c>
      <c r="EP191" s="20"/>
      <c r="EQ191" s="20"/>
      <c r="ER191" s="20"/>
      <c r="ES191" s="20"/>
      <c r="ET191" s="20"/>
      <c r="EU191" s="20"/>
      <c r="EV191" s="20"/>
      <c r="EW191" s="20"/>
      <c r="EX191" s="20"/>
      <c r="EY191" s="40" t="s">
        <v>263</v>
      </c>
      <c r="EZ191" s="10" t="s">
        <v>653</v>
      </c>
      <c r="FA191" s="46" t="s">
        <v>257</v>
      </c>
    </row>
    <row r="192" spans="1:157" ht="19.5" customHeight="1">
      <c r="A192" s="40" t="s">
        <v>633</v>
      </c>
      <c r="B192" s="40" t="s">
        <v>191</v>
      </c>
      <c r="C192" s="40" t="s">
        <v>192</v>
      </c>
      <c r="D192" s="40" t="s">
        <v>192</v>
      </c>
      <c r="E192" s="40" t="s">
        <v>65</v>
      </c>
      <c r="F192" s="40"/>
      <c r="G192" s="40"/>
      <c r="H192" s="40">
        <v>30</v>
      </c>
      <c r="I192" s="40">
        <v>710000000</v>
      </c>
      <c r="J192" s="40" t="s">
        <v>94</v>
      </c>
      <c r="K192" s="40" t="s">
        <v>649</v>
      </c>
      <c r="L192" s="40" t="s">
        <v>31</v>
      </c>
      <c r="M192" s="40" t="s">
        <v>194</v>
      </c>
      <c r="N192" s="40" t="s">
        <v>625</v>
      </c>
      <c r="O192" s="40"/>
      <c r="P192" s="40" t="s">
        <v>121</v>
      </c>
      <c r="Q192" s="40"/>
      <c r="R192" s="40"/>
      <c r="S192" s="40">
        <v>30</v>
      </c>
      <c r="T192" s="40">
        <v>0</v>
      </c>
      <c r="U192" s="40">
        <v>70</v>
      </c>
      <c r="V192" s="40" t="s">
        <v>650</v>
      </c>
      <c r="W192" s="40" t="s">
        <v>76</v>
      </c>
      <c r="X192" s="9"/>
      <c r="Y192" s="9"/>
      <c r="Z192" s="9"/>
      <c r="AA192" s="9"/>
      <c r="AB192" s="17">
        <v>48</v>
      </c>
      <c r="AC192" s="9">
        <v>4576739.59</v>
      </c>
      <c r="AD192" s="18">
        <f t="shared" si="59"/>
        <v>219683500.32</v>
      </c>
      <c r="AE192" s="19">
        <f t="shared" si="60"/>
        <v>246045520.35840002</v>
      </c>
      <c r="AF192" s="17">
        <v>60</v>
      </c>
      <c r="AG192" s="9">
        <f t="shared" si="61"/>
        <v>4736925.48</v>
      </c>
      <c r="AH192" s="18">
        <f t="shared" si="67"/>
        <v>284215528.8</v>
      </c>
      <c r="AI192" s="19">
        <f t="shared" si="62"/>
        <v>318321392.25600004</v>
      </c>
      <c r="AJ192" s="17">
        <v>50</v>
      </c>
      <c r="AK192" s="9">
        <f t="shared" si="63"/>
        <v>4902717.87</v>
      </c>
      <c r="AL192" s="18">
        <f t="shared" si="64"/>
        <v>245135893.5</v>
      </c>
      <c r="AM192" s="19">
        <f t="shared" si="65"/>
        <v>274552200.72</v>
      </c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14"/>
      <c r="EC192" s="14"/>
      <c r="ED192" s="14"/>
      <c r="EE192" s="14"/>
      <c r="EF192" s="14"/>
      <c r="EG192" s="14"/>
      <c r="EH192" s="14"/>
      <c r="EI192" s="14"/>
      <c r="EJ192" s="14">
        <f t="shared" si="66"/>
        <v>158</v>
      </c>
      <c r="EK192" s="14">
        <v>0</v>
      </c>
      <c r="EL192" s="14">
        <v>0</v>
      </c>
      <c r="EM192" s="40" t="s">
        <v>95</v>
      </c>
      <c r="EN192" s="20" t="s">
        <v>664</v>
      </c>
      <c r="EO192" s="20" t="s">
        <v>665</v>
      </c>
      <c r="EP192" s="20"/>
      <c r="EQ192" s="20"/>
      <c r="ER192" s="20"/>
      <c r="ES192" s="20"/>
      <c r="ET192" s="20"/>
      <c r="EU192" s="20"/>
      <c r="EV192" s="20"/>
      <c r="EW192" s="20"/>
      <c r="EX192" s="20"/>
      <c r="EY192" s="40" t="s">
        <v>263</v>
      </c>
      <c r="EZ192" s="10" t="s">
        <v>653</v>
      </c>
      <c r="FA192" s="46" t="s">
        <v>257</v>
      </c>
    </row>
    <row r="193" spans="1:157" ht="19.5" customHeight="1">
      <c r="A193" s="40" t="s">
        <v>715</v>
      </c>
      <c r="B193" s="40" t="s">
        <v>191</v>
      </c>
      <c r="C193" s="40" t="s">
        <v>192</v>
      </c>
      <c r="D193" s="40" t="s">
        <v>192</v>
      </c>
      <c r="E193" s="40" t="s">
        <v>65</v>
      </c>
      <c r="F193" s="40"/>
      <c r="G193" s="40"/>
      <c r="H193" s="40">
        <v>30</v>
      </c>
      <c r="I193" s="40">
        <v>710000000</v>
      </c>
      <c r="J193" s="40" t="s">
        <v>94</v>
      </c>
      <c r="K193" s="20" t="s">
        <v>709</v>
      </c>
      <c r="L193" s="40" t="s">
        <v>31</v>
      </c>
      <c r="M193" s="40" t="s">
        <v>194</v>
      </c>
      <c r="N193" s="40" t="s">
        <v>625</v>
      </c>
      <c r="O193" s="40"/>
      <c r="P193" s="40" t="s">
        <v>121</v>
      </c>
      <c r="Q193" s="40"/>
      <c r="R193" s="40"/>
      <c r="S193" s="40">
        <v>30</v>
      </c>
      <c r="T193" s="40">
        <v>0</v>
      </c>
      <c r="U193" s="40">
        <v>70</v>
      </c>
      <c r="V193" s="40" t="s">
        <v>650</v>
      </c>
      <c r="W193" s="40" t="s">
        <v>76</v>
      </c>
      <c r="X193" s="9"/>
      <c r="Y193" s="9"/>
      <c r="Z193" s="9"/>
      <c r="AA193" s="9"/>
      <c r="AB193" s="17">
        <v>48</v>
      </c>
      <c r="AC193" s="9">
        <v>4576739.59</v>
      </c>
      <c r="AD193" s="18">
        <f t="shared" si="59"/>
        <v>219683500.32</v>
      </c>
      <c r="AE193" s="19">
        <f t="shared" si="60"/>
        <v>246045520.35840002</v>
      </c>
      <c r="AF193" s="17">
        <v>60</v>
      </c>
      <c r="AG193" s="9">
        <f t="shared" si="61"/>
        <v>4736925.48</v>
      </c>
      <c r="AH193" s="18">
        <f t="shared" si="67"/>
        <v>284215528.8</v>
      </c>
      <c r="AI193" s="19">
        <f t="shared" si="62"/>
        <v>318321392.25600004</v>
      </c>
      <c r="AJ193" s="17">
        <v>50</v>
      </c>
      <c r="AK193" s="9">
        <f t="shared" si="63"/>
        <v>4902717.87</v>
      </c>
      <c r="AL193" s="18">
        <f t="shared" si="64"/>
        <v>245135893.5</v>
      </c>
      <c r="AM193" s="19">
        <f t="shared" si="65"/>
        <v>274552200.72</v>
      </c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14"/>
      <c r="EC193" s="14"/>
      <c r="ED193" s="14"/>
      <c r="EE193" s="14"/>
      <c r="EF193" s="14"/>
      <c r="EG193" s="14"/>
      <c r="EH193" s="14"/>
      <c r="EI193" s="14"/>
      <c r="EJ193" s="14">
        <f t="shared" si="66"/>
        <v>158</v>
      </c>
      <c r="EK193" s="14">
        <v>0</v>
      </c>
      <c r="EL193" s="14">
        <v>0</v>
      </c>
      <c r="EM193" s="40" t="s">
        <v>95</v>
      </c>
      <c r="EN193" s="20" t="s">
        <v>664</v>
      </c>
      <c r="EO193" s="20" t="s">
        <v>665</v>
      </c>
      <c r="EP193" s="20"/>
      <c r="EQ193" s="20"/>
      <c r="ER193" s="20"/>
      <c r="ES193" s="20"/>
      <c r="ET193" s="20"/>
      <c r="EU193" s="20"/>
      <c r="EV193" s="20"/>
      <c r="EW193" s="20"/>
      <c r="EX193" s="20"/>
      <c r="EY193" s="40" t="s">
        <v>263</v>
      </c>
      <c r="EZ193" s="10" t="s">
        <v>653</v>
      </c>
      <c r="FA193" s="46" t="s">
        <v>257</v>
      </c>
    </row>
    <row r="194" spans="1:157" ht="19.5" customHeight="1">
      <c r="A194" s="40" t="s">
        <v>764</v>
      </c>
      <c r="B194" s="40" t="s">
        <v>191</v>
      </c>
      <c r="C194" s="40" t="s">
        <v>192</v>
      </c>
      <c r="D194" s="40" t="s">
        <v>192</v>
      </c>
      <c r="E194" s="40" t="s">
        <v>65</v>
      </c>
      <c r="F194" s="40"/>
      <c r="G194" s="40"/>
      <c r="H194" s="40">
        <v>30</v>
      </c>
      <c r="I194" s="40">
        <v>710000000</v>
      </c>
      <c r="J194" s="40" t="s">
        <v>94</v>
      </c>
      <c r="K194" s="20" t="s">
        <v>709</v>
      </c>
      <c r="L194" s="40" t="s">
        <v>31</v>
      </c>
      <c r="M194" s="40" t="s">
        <v>194</v>
      </c>
      <c r="N194" s="40" t="s">
        <v>625</v>
      </c>
      <c r="O194" s="40"/>
      <c r="P194" s="40" t="s">
        <v>121</v>
      </c>
      <c r="Q194" s="40"/>
      <c r="R194" s="40"/>
      <c r="S194" s="40">
        <v>30</v>
      </c>
      <c r="T194" s="40">
        <v>0</v>
      </c>
      <c r="U194" s="40">
        <v>70</v>
      </c>
      <c r="V194" s="40" t="s">
        <v>650</v>
      </c>
      <c r="W194" s="40" t="s">
        <v>76</v>
      </c>
      <c r="X194" s="9"/>
      <c r="Y194" s="9"/>
      <c r="Z194" s="9"/>
      <c r="AA194" s="9"/>
      <c r="AB194" s="17">
        <v>48</v>
      </c>
      <c r="AC194" s="9">
        <v>4576739.59</v>
      </c>
      <c r="AD194" s="18">
        <f t="shared" si="59"/>
        <v>219683500.32</v>
      </c>
      <c r="AE194" s="19">
        <f t="shared" si="60"/>
        <v>246045520.35840002</v>
      </c>
      <c r="AF194" s="17">
        <v>72</v>
      </c>
      <c r="AG194" s="9">
        <f t="shared" si="61"/>
        <v>4736925.48</v>
      </c>
      <c r="AH194" s="18">
        <v>341058634.25</v>
      </c>
      <c r="AI194" s="19">
        <f t="shared" si="62"/>
        <v>381985670.36</v>
      </c>
      <c r="AJ194" s="17">
        <v>50</v>
      </c>
      <c r="AK194" s="9">
        <f t="shared" si="63"/>
        <v>4902717.87</v>
      </c>
      <c r="AL194" s="18">
        <f t="shared" si="64"/>
        <v>245135893.5</v>
      </c>
      <c r="AM194" s="19">
        <f t="shared" si="65"/>
        <v>274552200.72</v>
      </c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14"/>
      <c r="EC194" s="14"/>
      <c r="ED194" s="14"/>
      <c r="EE194" s="14"/>
      <c r="EF194" s="14"/>
      <c r="EG194" s="14"/>
      <c r="EH194" s="14"/>
      <c r="EI194" s="14"/>
      <c r="EJ194" s="14">
        <f t="shared" si="66"/>
        <v>170</v>
      </c>
      <c r="EK194" s="14">
        <f>SUM(AT194,AP194,AL194,AD194,Z194,AH194,AX194,BB194,BF194,BJ194,BN194,BR194,BV194)</f>
        <v>805878028.0699999</v>
      </c>
      <c r="EL194" s="14">
        <f>IF(W194="С НДС",EK194*1.12,EK194)</f>
        <v>902583391.4384</v>
      </c>
      <c r="EM194" s="40" t="s">
        <v>95</v>
      </c>
      <c r="EN194" s="20" t="s">
        <v>664</v>
      </c>
      <c r="EO194" s="20" t="s">
        <v>665</v>
      </c>
      <c r="EP194" s="20"/>
      <c r="EQ194" s="20"/>
      <c r="ER194" s="20"/>
      <c r="ES194" s="20"/>
      <c r="ET194" s="20"/>
      <c r="EU194" s="20"/>
      <c r="EV194" s="20"/>
      <c r="EW194" s="20"/>
      <c r="EX194" s="20"/>
      <c r="EY194" s="40" t="s">
        <v>263</v>
      </c>
      <c r="EZ194" s="10" t="s">
        <v>653</v>
      </c>
      <c r="FA194" s="46" t="s">
        <v>257</v>
      </c>
    </row>
    <row r="195" spans="1:157" ht="19.5" customHeight="1">
      <c r="A195" s="40" t="s">
        <v>634</v>
      </c>
      <c r="B195" s="40" t="s">
        <v>191</v>
      </c>
      <c r="C195" s="40" t="s">
        <v>192</v>
      </c>
      <c r="D195" s="40" t="s">
        <v>192</v>
      </c>
      <c r="E195" s="40" t="s">
        <v>65</v>
      </c>
      <c r="F195" s="40"/>
      <c r="G195" s="40"/>
      <c r="H195" s="40">
        <v>30</v>
      </c>
      <c r="I195" s="40">
        <v>710000000</v>
      </c>
      <c r="J195" s="40" t="s">
        <v>94</v>
      </c>
      <c r="K195" s="40" t="s">
        <v>649</v>
      </c>
      <c r="L195" s="40" t="s">
        <v>31</v>
      </c>
      <c r="M195" s="40" t="s">
        <v>194</v>
      </c>
      <c r="N195" s="40" t="s">
        <v>625</v>
      </c>
      <c r="O195" s="40"/>
      <c r="P195" s="40" t="s">
        <v>121</v>
      </c>
      <c r="Q195" s="40"/>
      <c r="R195" s="40"/>
      <c r="S195" s="40">
        <v>30</v>
      </c>
      <c r="T195" s="40">
        <v>0</v>
      </c>
      <c r="U195" s="40">
        <v>70</v>
      </c>
      <c r="V195" s="40" t="s">
        <v>650</v>
      </c>
      <c r="W195" s="40" t="s">
        <v>76</v>
      </c>
      <c r="X195" s="9"/>
      <c r="Y195" s="9"/>
      <c r="Z195" s="9"/>
      <c r="AA195" s="9"/>
      <c r="AB195" s="17">
        <v>40</v>
      </c>
      <c r="AC195" s="9">
        <v>11779613.36</v>
      </c>
      <c r="AD195" s="18">
        <f t="shared" si="59"/>
        <v>471184534.4</v>
      </c>
      <c r="AE195" s="19">
        <f t="shared" si="60"/>
        <v>527726678.528</v>
      </c>
      <c r="AF195" s="17">
        <v>44</v>
      </c>
      <c r="AG195" s="9">
        <f t="shared" si="61"/>
        <v>12191899.83</v>
      </c>
      <c r="AH195" s="18">
        <f>AF195*AG195</f>
        <v>536443592.52</v>
      </c>
      <c r="AI195" s="19">
        <f t="shared" si="62"/>
        <v>600816823.6224</v>
      </c>
      <c r="AJ195" s="17">
        <v>55</v>
      </c>
      <c r="AK195" s="9">
        <f t="shared" si="63"/>
        <v>12618616.32</v>
      </c>
      <c r="AL195" s="18">
        <f t="shared" si="64"/>
        <v>694023897.6</v>
      </c>
      <c r="AM195" s="19">
        <f t="shared" si="65"/>
        <v>777306765.3120002</v>
      </c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14"/>
      <c r="EC195" s="14"/>
      <c r="ED195" s="14"/>
      <c r="EE195" s="14"/>
      <c r="EF195" s="14"/>
      <c r="EG195" s="14"/>
      <c r="EH195" s="14"/>
      <c r="EI195" s="14"/>
      <c r="EJ195" s="14">
        <f t="shared" si="66"/>
        <v>139</v>
      </c>
      <c r="EK195" s="14">
        <v>0</v>
      </c>
      <c r="EL195" s="14">
        <v>0</v>
      </c>
      <c r="EM195" s="40" t="s">
        <v>95</v>
      </c>
      <c r="EN195" s="20" t="s">
        <v>666</v>
      </c>
      <c r="EO195" s="20" t="s">
        <v>667</v>
      </c>
      <c r="EP195" s="20"/>
      <c r="EQ195" s="20"/>
      <c r="ER195" s="20"/>
      <c r="ES195" s="20"/>
      <c r="ET195" s="20"/>
      <c r="EU195" s="20"/>
      <c r="EV195" s="20"/>
      <c r="EW195" s="20"/>
      <c r="EX195" s="20"/>
      <c r="EY195" s="40" t="s">
        <v>263</v>
      </c>
      <c r="EZ195" s="10" t="s">
        <v>653</v>
      </c>
      <c r="FA195" s="46" t="s">
        <v>257</v>
      </c>
    </row>
    <row r="196" spans="1:157" ht="19.5" customHeight="1">
      <c r="A196" s="40" t="s">
        <v>716</v>
      </c>
      <c r="B196" s="40" t="s">
        <v>191</v>
      </c>
      <c r="C196" s="40" t="s">
        <v>192</v>
      </c>
      <c r="D196" s="40" t="s">
        <v>192</v>
      </c>
      <c r="E196" s="40" t="s">
        <v>65</v>
      </c>
      <c r="F196" s="40"/>
      <c r="G196" s="40"/>
      <c r="H196" s="40">
        <v>30</v>
      </c>
      <c r="I196" s="40">
        <v>710000000</v>
      </c>
      <c r="J196" s="40" t="s">
        <v>94</v>
      </c>
      <c r="K196" s="20" t="s">
        <v>709</v>
      </c>
      <c r="L196" s="40" t="s">
        <v>31</v>
      </c>
      <c r="M196" s="40" t="s">
        <v>194</v>
      </c>
      <c r="N196" s="40" t="s">
        <v>625</v>
      </c>
      <c r="O196" s="40"/>
      <c r="P196" s="40" t="s">
        <v>121</v>
      </c>
      <c r="Q196" s="40"/>
      <c r="R196" s="40"/>
      <c r="S196" s="40">
        <v>30</v>
      </c>
      <c r="T196" s="40">
        <v>0</v>
      </c>
      <c r="U196" s="40">
        <v>70</v>
      </c>
      <c r="V196" s="40" t="s">
        <v>650</v>
      </c>
      <c r="W196" s="40" t="s">
        <v>76</v>
      </c>
      <c r="X196" s="9"/>
      <c r="Y196" s="9"/>
      <c r="Z196" s="9"/>
      <c r="AA196" s="9"/>
      <c r="AB196" s="17">
        <v>40</v>
      </c>
      <c r="AC196" s="9">
        <v>11779613.36</v>
      </c>
      <c r="AD196" s="18">
        <f t="shared" si="59"/>
        <v>471184534.4</v>
      </c>
      <c r="AE196" s="19">
        <f t="shared" si="60"/>
        <v>527726678.528</v>
      </c>
      <c r="AF196" s="17">
        <v>44</v>
      </c>
      <c r="AG196" s="9">
        <f t="shared" si="61"/>
        <v>12191899.83</v>
      </c>
      <c r="AH196" s="18">
        <f>AF196*AG196</f>
        <v>536443592.52</v>
      </c>
      <c r="AI196" s="19">
        <f t="shared" si="62"/>
        <v>600816823.6224</v>
      </c>
      <c r="AJ196" s="17">
        <v>55</v>
      </c>
      <c r="AK196" s="9">
        <f t="shared" si="63"/>
        <v>12618616.32</v>
      </c>
      <c r="AL196" s="18">
        <f t="shared" si="64"/>
        <v>694023897.6</v>
      </c>
      <c r="AM196" s="19">
        <f t="shared" si="65"/>
        <v>777306765.3120002</v>
      </c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14"/>
      <c r="EC196" s="14"/>
      <c r="ED196" s="14"/>
      <c r="EE196" s="14"/>
      <c r="EF196" s="14"/>
      <c r="EG196" s="14"/>
      <c r="EH196" s="14"/>
      <c r="EI196" s="14"/>
      <c r="EJ196" s="14">
        <f t="shared" si="66"/>
        <v>139</v>
      </c>
      <c r="EK196" s="14">
        <v>0</v>
      </c>
      <c r="EL196" s="14">
        <v>0</v>
      </c>
      <c r="EM196" s="40" t="s">
        <v>95</v>
      </c>
      <c r="EN196" s="20" t="s">
        <v>666</v>
      </c>
      <c r="EO196" s="20" t="s">
        <v>667</v>
      </c>
      <c r="EP196" s="20"/>
      <c r="EQ196" s="20"/>
      <c r="ER196" s="20"/>
      <c r="ES196" s="20"/>
      <c r="ET196" s="20"/>
      <c r="EU196" s="20"/>
      <c r="EV196" s="20"/>
      <c r="EW196" s="20"/>
      <c r="EX196" s="20"/>
      <c r="EY196" s="40" t="s">
        <v>263</v>
      </c>
      <c r="EZ196" s="10" t="s">
        <v>653</v>
      </c>
      <c r="FA196" s="46" t="s">
        <v>257</v>
      </c>
    </row>
    <row r="197" spans="1:157" ht="19.5" customHeight="1">
      <c r="A197" s="40" t="s">
        <v>765</v>
      </c>
      <c r="B197" s="40" t="s">
        <v>191</v>
      </c>
      <c r="C197" s="40" t="s">
        <v>192</v>
      </c>
      <c r="D197" s="40" t="s">
        <v>192</v>
      </c>
      <c r="E197" s="40" t="s">
        <v>65</v>
      </c>
      <c r="F197" s="40"/>
      <c r="G197" s="40"/>
      <c r="H197" s="40">
        <v>30</v>
      </c>
      <c r="I197" s="40">
        <v>710000000</v>
      </c>
      <c r="J197" s="40" t="s">
        <v>94</v>
      </c>
      <c r="K197" s="20" t="s">
        <v>709</v>
      </c>
      <c r="L197" s="40" t="s">
        <v>31</v>
      </c>
      <c r="M197" s="40" t="s">
        <v>194</v>
      </c>
      <c r="N197" s="40" t="s">
        <v>625</v>
      </c>
      <c r="O197" s="40"/>
      <c r="P197" s="40" t="s">
        <v>121</v>
      </c>
      <c r="Q197" s="40"/>
      <c r="R197" s="40"/>
      <c r="S197" s="40">
        <v>30</v>
      </c>
      <c r="T197" s="40">
        <v>0</v>
      </c>
      <c r="U197" s="40">
        <v>70</v>
      </c>
      <c r="V197" s="40" t="s">
        <v>650</v>
      </c>
      <c r="W197" s="40" t="s">
        <v>76</v>
      </c>
      <c r="X197" s="9"/>
      <c r="Y197" s="9"/>
      <c r="Z197" s="9"/>
      <c r="AA197" s="9"/>
      <c r="AB197" s="17">
        <v>58</v>
      </c>
      <c r="AC197" s="9">
        <v>11779613.36</v>
      </c>
      <c r="AD197" s="18">
        <f t="shared" si="59"/>
        <v>683217574.88</v>
      </c>
      <c r="AE197" s="19">
        <f t="shared" si="60"/>
        <v>765203683.8656001</v>
      </c>
      <c r="AF197" s="17">
        <v>46</v>
      </c>
      <c r="AG197" s="9">
        <f t="shared" si="61"/>
        <v>12191899.83</v>
      </c>
      <c r="AH197" s="18">
        <v>560827392.07</v>
      </c>
      <c r="AI197" s="19">
        <f t="shared" si="62"/>
        <v>628126679.1184001</v>
      </c>
      <c r="AJ197" s="17">
        <v>55</v>
      </c>
      <c r="AK197" s="9">
        <f t="shared" si="63"/>
        <v>12618616.32</v>
      </c>
      <c r="AL197" s="18">
        <f t="shared" si="64"/>
        <v>694023897.6</v>
      </c>
      <c r="AM197" s="19">
        <f t="shared" si="65"/>
        <v>777306765.3120002</v>
      </c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14"/>
      <c r="EC197" s="14"/>
      <c r="ED197" s="14"/>
      <c r="EE197" s="14"/>
      <c r="EF197" s="14"/>
      <c r="EG197" s="14"/>
      <c r="EH197" s="14"/>
      <c r="EI197" s="14"/>
      <c r="EJ197" s="14">
        <f t="shared" si="66"/>
        <v>159</v>
      </c>
      <c r="EK197" s="14">
        <f>SUM(AT197,AP197,AL197,AD197,Z197,AH197,AX197,BB197,BF197,BJ197,BN197,BR197,BV197)</f>
        <v>1938068864.5500002</v>
      </c>
      <c r="EL197" s="14">
        <f>IF(W197="С НДС",EK197*1.12,EK197)</f>
        <v>2170637128.2960005</v>
      </c>
      <c r="EM197" s="40" t="s">
        <v>95</v>
      </c>
      <c r="EN197" s="20" t="s">
        <v>666</v>
      </c>
      <c r="EO197" s="20" t="s">
        <v>667</v>
      </c>
      <c r="EP197" s="20"/>
      <c r="EQ197" s="20"/>
      <c r="ER197" s="20"/>
      <c r="ES197" s="20"/>
      <c r="ET197" s="20"/>
      <c r="EU197" s="20"/>
      <c r="EV197" s="20"/>
      <c r="EW197" s="20"/>
      <c r="EX197" s="20"/>
      <c r="EY197" s="40" t="s">
        <v>263</v>
      </c>
      <c r="EZ197" s="10" t="s">
        <v>653</v>
      </c>
      <c r="FA197" s="46" t="s">
        <v>257</v>
      </c>
    </row>
    <row r="198" spans="1:157" ht="19.5" customHeight="1">
      <c r="A198" s="40" t="s">
        <v>635</v>
      </c>
      <c r="B198" s="40" t="s">
        <v>191</v>
      </c>
      <c r="C198" s="40" t="s">
        <v>192</v>
      </c>
      <c r="D198" s="40" t="s">
        <v>192</v>
      </c>
      <c r="E198" s="40" t="s">
        <v>65</v>
      </c>
      <c r="F198" s="40"/>
      <c r="G198" s="40"/>
      <c r="H198" s="40">
        <v>30</v>
      </c>
      <c r="I198" s="40">
        <v>710000000</v>
      </c>
      <c r="J198" s="40" t="s">
        <v>94</v>
      </c>
      <c r="K198" s="40" t="s">
        <v>649</v>
      </c>
      <c r="L198" s="40" t="s">
        <v>31</v>
      </c>
      <c r="M198" s="40" t="s">
        <v>194</v>
      </c>
      <c r="N198" s="40" t="s">
        <v>625</v>
      </c>
      <c r="O198" s="40"/>
      <c r="P198" s="40" t="s">
        <v>121</v>
      </c>
      <c r="Q198" s="40"/>
      <c r="R198" s="40"/>
      <c r="S198" s="40">
        <v>30</v>
      </c>
      <c r="T198" s="40">
        <v>0</v>
      </c>
      <c r="U198" s="40">
        <v>70</v>
      </c>
      <c r="V198" s="40" t="s">
        <v>650</v>
      </c>
      <c r="W198" s="40" t="s">
        <v>76</v>
      </c>
      <c r="X198" s="9"/>
      <c r="Y198" s="9"/>
      <c r="Z198" s="9"/>
      <c r="AA198" s="9"/>
      <c r="AB198" s="17">
        <v>8</v>
      </c>
      <c r="AC198" s="9">
        <v>43562297.06</v>
      </c>
      <c r="AD198" s="18">
        <f t="shared" si="59"/>
        <v>348498376.48</v>
      </c>
      <c r="AE198" s="19">
        <f t="shared" si="60"/>
        <v>390318181.65760005</v>
      </c>
      <c r="AF198" s="17">
        <v>10</v>
      </c>
      <c r="AG198" s="9">
        <f t="shared" si="61"/>
        <v>45086977.46</v>
      </c>
      <c r="AH198" s="18">
        <f aca="true" t="shared" si="68" ref="AH198:AH238">AF198*AG198</f>
        <v>450869774.6</v>
      </c>
      <c r="AI198" s="19">
        <f t="shared" si="62"/>
        <v>504974147.55200005</v>
      </c>
      <c r="AJ198" s="17">
        <v>12</v>
      </c>
      <c r="AK198" s="9">
        <f t="shared" si="63"/>
        <v>46665021.67</v>
      </c>
      <c r="AL198" s="18">
        <f t="shared" si="64"/>
        <v>559980260.04</v>
      </c>
      <c r="AM198" s="19">
        <f t="shared" si="65"/>
        <v>627177891.2448</v>
      </c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14"/>
      <c r="EC198" s="14"/>
      <c r="ED198" s="14"/>
      <c r="EE198" s="14"/>
      <c r="EF198" s="14"/>
      <c r="EG198" s="14"/>
      <c r="EH198" s="14"/>
      <c r="EI198" s="14"/>
      <c r="EJ198" s="14">
        <f t="shared" si="66"/>
        <v>30</v>
      </c>
      <c r="EK198" s="14">
        <v>0</v>
      </c>
      <c r="EL198" s="14">
        <v>0</v>
      </c>
      <c r="EM198" s="40" t="s">
        <v>95</v>
      </c>
      <c r="EN198" s="20" t="s">
        <v>668</v>
      </c>
      <c r="EO198" s="20" t="s">
        <v>669</v>
      </c>
      <c r="EP198" s="20"/>
      <c r="EQ198" s="20"/>
      <c r="ER198" s="20"/>
      <c r="ES198" s="20"/>
      <c r="ET198" s="20"/>
      <c r="EU198" s="20"/>
      <c r="EV198" s="20"/>
      <c r="EW198" s="20"/>
      <c r="EX198" s="20"/>
      <c r="EY198" s="40" t="s">
        <v>263</v>
      </c>
      <c r="EZ198" s="10" t="s">
        <v>653</v>
      </c>
      <c r="FA198" s="46" t="s">
        <v>257</v>
      </c>
    </row>
    <row r="199" spans="1:157" ht="19.5" customHeight="1">
      <c r="A199" s="40" t="s">
        <v>717</v>
      </c>
      <c r="B199" s="40" t="s">
        <v>191</v>
      </c>
      <c r="C199" s="40" t="s">
        <v>192</v>
      </c>
      <c r="D199" s="40" t="s">
        <v>192</v>
      </c>
      <c r="E199" s="40" t="s">
        <v>65</v>
      </c>
      <c r="F199" s="40"/>
      <c r="G199" s="40"/>
      <c r="H199" s="40">
        <v>30</v>
      </c>
      <c r="I199" s="40">
        <v>710000000</v>
      </c>
      <c r="J199" s="40" t="s">
        <v>94</v>
      </c>
      <c r="K199" s="20" t="s">
        <v>709</v>
      </c>
      <c r="L199" s="40" t="s">
        <v>31</v>
      </c>
      <c r="M199" s="40" t="s">
        <v>194</v>
      </c>
      <c r="N199" s="40" t="s">
        <v>625</v>
      </c>
      <c r="O199" s="40"/>
      <c r="P199" s="40" t="s">
        <v>121</v>
      </c>
      <c r="Q199" s="40"/>
      <c r="R199" s="40"/>
      <c r="S199" s="40">
        <v>30</v>
      </c>
      <c r="T199" s="40">
        <v>0</v>
      </c>
      <c r="U199" s="40">
        <v>70</v>
      </c>
      <c r="V199" s="40" t="s">
        <v>650</v>
      </c>
      <c r="W199" s="40" t="s">
        <v>76</v>
      </c>
      <c r="X199" s="9"/>
      <c r="Y199" s="9"/>
      <c r="Z199" s="9"/>
      <c r="AA199" s="9"/>
      <c r="AB199" s="17">
        <v>8</v>
      </c>
      <c r="AC199" s="9">
        <v>43562297.06</v>
      </c>
      <c r="AD199" s="18">
        <f t="shared" si="59"/>
        <v>348498376.48</v>
      </c>
      <c r="AE199" s="19">
        <f t="shared" si="60"/>
        <v>390318181.65760005</v>
      </c>
      <c r="AF199" s="17">
        <v>10</v>
      </c>
      <c r="AG199" s="9">
        <f t="shared" si="61"/>
        <v>45086977.46</v>
      </c>
      <c r="AH199" s="18">
        <f t="shared" si="68"/>
        <v>450869774.6</v>
      </c>
      <c r="AI199" s="19">
        <f t="shared" si="62"/>
        <v>504974147.55200005</v>
      </c>
      <c r="AJ199" s="17">
        <v>12</v>
      </c>
      <c r="AK199" s="9">
        <f t="shared" si="63"/>
        <v>46665021.67</v>
      </c>
      <c r="AL199" s="18">
        <f t="shared" si="64"/>
        <v>559980260.04</v>
      </c>
      <c r="AM199" s="19">
        <f t="shared" si="65"/>
        <v>627177891.2448</v>
      </c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14"/>
      <c r="EC199" s="14"/>
      <c r="ED199" s="14"/>
      <c r="EE199" s="14"/>
      <c r="EF199" s="14"/>
      <c r="EG199" s="14"/>
      <c r="EH199" s="14"/>
      <c r="EI199" s="14"/>
      <c r="EJ199" s="14">
        <f t="shared" si="66"/>
        <v>30</v>
      </c>
      <c r="EK199" s="14">
        <v>0</v>
      </c>
      <c r="EL199" s="14">
        <v>0</v>
      </c>
      <c r="EM199" s="40" t="s">
        <v>95</v>
      </c>
      <c r="EN199" s="20" t="s">
        <v>668</v>
      </c>
      <c r="EO199" s="20" t="s">
        <v>669</v>
      </c>
      <c r="EP199" s="20"/>
      <c r="EQ199" s="20"/>
      <c r="ER199" s="20"/>
      <c r="ES199" s="20"/>
      <c r="ET199" s="20"/>
      <c r="EU199" s="20"/>
      <c r="EV199" s="20"/>
      <c r="EW199" s="20"/>
      <c r="EX199" s="20"/>
      <c r="EY199" s="40" t="s">
        <v>263</v>
      </c>
      <c r="EZ199" s="10" t="s">
        <v>653</v>
      </c>
      <c r="FA199" s="46" t="s">
        <v>257</v>
      </c>
    </row>
    <row r="200" spans="1:157" ht="19.5" customHeight="1">
      <c r="A200" s="40" t="s">
        <v>766</v>
      </c>
      <c r="B200" s="40" t="s">
        <v>191</v>
      </c>
      <c r="C200" s="40" t="s">
        <v>192</v>
      </c>
      <c r="D200" s="40" t="s">
        <v>192</v>
      </c>
      <c r="E200" s="40" t="s">
        <v>65</v>
      </c>
      <c r="F200" s="40"/>
      <c r="G200" s="40"/>
      <c r="H200" s="40">
        <v>30</v>
      </c>
      <c r="I200" s="40">
        <v>710000000</v>
      </c>
      <c r="J200" s="40" t="s">
        <v>94</v>
      </c>
      <c r="K200" s="20" t="s">
        <v>709</v>
      </c>
      <c r="L200" s="40" t="s">
        <v>31</v>
      </c>
      <c r="M200" s="40" t="s">
        <v>194</v>
      </c>
      <c r="N200" s="40" t="s">
        <v>625</v>
      </c>
      <c r="O200" s="40"/>
      <c r="P200" s="40" t="s">
        <v>121</v>
      </c>
      <c r="Q200" s="40"/>
      <c r="R200" s="40"/>
      <c r="S200" s="40">
        <v>30</v>
      </c>
      <c r="T200" s="40">
        <v>0</v>
      </c>
      <c r="U200" s="40">
        <v>70</v>
      </c>
      <c r="V200" s="40" t="s">
        <v>650</v>
      </c>
      <c r="W200" s="40" t="s">
        <v>76</v>
      </c>
      <c r="X200" s="9"/>
      <c r="Y200" s="9"/>
      <c r="Z200" s="9"/>
      <c r="AA200" s="9"/>
      <c r="AB200" s="17">
        <v>16</v>
      </c>
      <c r="AC200" s="9">
        <v>43562297.06</v>
      </c>
      <c r="AD200" s="18">
        <f t="shared" si="59"/>
        <v>696996752.96</v>
      </c>
      <c r="AE200" s="19">
        <f t="shared" si="60"/>
        <v>780636363.3152001</v>
      </c>
      <c r="AF200" s="17">
        <v>20</v>
      </c>
      <c r="AG200" s="9">
        <f t="shared" si="61"/>
        <v>45086977.46</v>
      </c>
      <c r="AH200" s="18">
        <f t="shared" si="68"/>
        <v>901739549.2</v>
      </c>
      <c r="AI200" s="19">
        <f t="shared" si="62"/>
        <v>1009948295.1040001</v>
      </c>
      <c r="AJ200" s="17">
        <v>12</v>
      </c>
      <c r="AK200" s="9">
        <f t="shared" si="63"/>
        <v>46665021.67</v>
      </c>
      <c r="AL200" s="18">
        <f t="shared" si="64"/>
        <v>559980260.04</v>
      </c>
      <c r="AM200" s="19">
        <f t="shared" si="65"/>
        <v>627177891.2448</v>
      </c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14"/>
      <c r="EC200" s="14"/>
      <c r="ED200" s="14"/>
      <c r="EE200" s="14"/>
      <c r="EF200" s="14"/>
      <c r="EG200" s="14"/>
      <c r="EH200" s="14"/>
      <c r="EI200" s="14"/>
      <c r="EJ200" s="14">
        <f t="shared" si="66"/>
        <v>48</v>
      </c>
      <c r="EK200" s="14">
        <f>SUM(AT200,AP200,AL200,AD200,Z200,AH200,AX200,BB200,BF200,BJ200,BN200,BR200,BV200)</f>
        <v>2158716562.2</v>
      </c>
      <c r="EL200" s="14">
        <f>IF(W200="С НДС",EK200*1.12,EK200)</f>
        <v>2417762549.664</v>
      </c>
      <c r="EM200" s="40" t="s">
        <v>95</v>
      </c>
      <c r="EN200" s="20" t="s">
        <v>668</v>
      </c>
      <c r="EO200" s="20" t="s">
        <v>669</v>
      </c>
      <c r="EP200" s="20"/>
      <c r="EQ200" s="20"/>
      <c r="ER200" s="20"/>
      <c r="ES200" s="20"/>
      <c r="ET200" s="20"/>
      <c r="EU200" s="20"/>
      <c r="EV200" s="20"/>
      <c r="EW200" s="20"/>
      <c r="EX200" s="20"/>
      <c r="EY200" s="40" t="s">
        <v>263</v>
      </c>
      <c r="EZ200" s="10" t="s">
        <v>653</v>
      </c>
      <c r="FA200" s="46" t="s">
        <v>257</v>
      </c>
    </row>
    <row r="201" spans="1:157" ht="19.5" customHeight="1">
      <c r="A201" s="40" t="s">
        <v>636</v>
      </c>
      <c r="B201" s="40" t="s">
        <v>191</v>
      </c>
      <c r="C201" s="40" t="s">
        <v>192</v>
      </c>
      <c r="D201" s="40" t="s">
        <v>192</v>
      </c>
      <c r="E201" s="40" t="s">
        <v>65</v>
      </c>
      <c r="F201" s="40"/>
      <c r="G201" s="40"/>
      <c r="H201" s="40">
        <v>30</v>
      </c>
      <c r="I201" s="40">
        <v>710000000</v>
      </c>
      <c r="J201" s="40" t="s">
        <v>94</v>
      </c>
      <c r="K201" s="40" t="s">
        <v>649</v>
      </c>
      <c r="L201" s="40" t="s">
        <v>31</v>
      </c>
      <c r="M201" s="40" t="s">
        <v>194</v>
      </c>
      <c r="N201" s="40" t="s">
        <v>625</v>
      </c>
      <c r="O201" s="40"/>
      <c r="P201" s="40" t="s">
        <v>121</v>
      </c>
      <c r="Q201" s="40"/>
      <c r="R201" s="40"/>
      <c r="S201" s="40">
        <v>30</v>
      </c>
      <c r="T201" s="40">
        <v>0</v>
      </c>
      <c r="U201" s="40">
        <v>70</v>
      </c>
      <c r="V201" s="40" t="s">
        <v>650</v>
      </c>
      <c r="W201" s="40" t="s">
        <v>76</v>
      </c>
      <c r="X201" s="9"/>
      <c r="Y201" s="9"/>
      <c r="Z201" s="9"/>
      <c r="AA201" s="9"/>
      <c r="AB201" s="17">
        <v>15</v>
      </c>
      <c r="AC201" s="9">
        <v>114338.37</v>
      </c>
      <c r="AD201" s="18">
        <f t="shared" si="59"/>
        <v>1715075.5499999998</v>
      </c>
      <c r="AE201" s="19">
        <f t="shared" si="60"/>
        <v>1920884.616</v>
      </c>
      <c r="AF201" s="17">
        <v>15</v>
      </c>
      <c r="AG201" s="9">
        <f t="shared" si="61"/>
        <v>118340.21</v>
      </c>
      <c r="AH201" s="18">
        <f t="shared" si="68"/>
        <v>1775103.1500000001</v>
      </c>
      <c r="AI201" s="19">
        <f t="shared" si="62"/>
        <v>1988115.5280000004</v>
      </c>
      <c r="AJ201" s="17">
        <v>15</v>
      </c>
      <c r="AK201" s="9">
        <f t="shared" si="63"/>
        <v>122482.12</v>
      </c>
      <c r="AL201" s="18">
        <f t="shared" si="64"/>
        <v>1837231.7999999998</v>
      </c>
      <c r="AM201" s="19">
        <f t="shared" si="65"/>
        <v>2057699.616</v>
      </c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14"/>
      <c r="EC201" s="14"/>
      <c r="ED201" s="14"/>
      <c r="EE201" s="14"/>
      <c r="EF201" s="14"/>
      <c r="EG201" s="14"/>
      <c r="EH201" s="14"/>
      <c r="EI201" s="14"/>
      <c r="EJ201" s="14">
        <f t="shared" si="66"/>
        <v>45</v>
      </c>
      <c r="EK201" s="14">
        <v>0</v>
      </c>
      <c r="EL201" s="14">
        <v>0</v>
      </c>
      <c r="EM201" s="40" t="s">
        <v>95</v>
      </c>
      <c r="EN201" s="20" t="s">
        <v>670</v>
      </c>
      <c r="EO201" s="20" t="s">
        <v>671</v>
      </c>
      <c r="EP201" s="20"/>
      <c r="EQ201" s="20"/>
      <c r="ER201" s="20"/>
      <c r="ES201" s="20"/>
      <c r="ET201" s="20"/>
      <c r="EU201" s="20"/>
      <c r="EV201" s="20"/>
      <c r="EW201" s="20"/>
      <c r="EX201" s="20"/>
      <c r="EY201" s="40" t="s">
        <v>263</v>
      </c>
      <c r="EZ201" s="10" t="s">
        <v>653</v>
      </c>
      <c r="FA201" s="46" t="s">
        <v>257</v>
      </c>
    </row>
    <row r="202" spans="1:157" ht="19.5" customHeight="1">
      <c r="A202" s="40" t="s">
        <v>718</v>
      </c>
      <c r="B202" s="40" t="s">
        <v>191</v>
      </c>
      <c r="C202" s="40" t="s">
        <v>192</v>
      </c>
      <c r="D202" s="40" t="s">
        <v>192</v>
      </c>
      <c r="E202" s="40" t="s">
        <v>65</v>
      </c>
      <c r="F202" s="40"/>
      <c r="G202" s="40"/>
      <c r="H202" s="40">
        <v>30</v>
      </c>
      <c r="I202" s="40">
        <v>710000000</v>
      </c>
      <c r="J202" s="40" t="s">
        <v>94</v>
      </c>
      <c r="K202" s="20" t="s">
        <v>709</v>
      </c>
      <c r="L202" s="40" t="s">
        <v>31</v>
      </c>
      <c r="M202" s="40" t="s">
        <v>194</v>
      </c>
      <c r="N202" s="40" t="s">
        <v>625</v>
      </c>
      <c r="O202" s="40"/>
      <c r="P202" s="40" t="s">
        <v>121</v>
      </c>
      <c r="Q202" s="40"/>
      <c r="R202" s="40"/>
      <c r="S202" s="40">
        <v>30</v>
      </c>
      <c r="T202" s="40">
        <v>0</v>
      </c>
      <c r="U202" s="40">
        <v>70</v>
      </c>
      <c r="V202" s="40" t="s">
        <v>650</v>
      </c>
      <c r="W202" s="40" t="s">
        <v>76</v>
      </c>
      <c r="X202" s="9"/>
      <c r="Y202" s="9"/>
      <c r="Z202" s="9"/>
      <c r="AA202" s="9"/>
      <c r="AB202" s="17">
        <v>15</v>
      </c>
      <c r="AC202" s="9">
        <v>114338.37</v>
      </c>
      <c r="AD202" s="18">
        <f t="shared" si="59"/>
        <v>1715075.5499999998</v>
      </c>
      <c r="AE202" s="19">
        <f t="shared" si="60"/>
        <v>1920884.616</v>
      </c>
      <c r="AF202" s="17">
        <v>15</v>
      </c>
      <c r="AG202" s="9">
        <f t="shared" si="61"/>
        <v>118340.21</v>
      </c>
      <c r="AH202" s="18">
        <f t="shared" si="68"/>
        <v>1775103.1500000001</v>
      </c>
      <c r="AI202" s="19">
        <f t="shared" si="62"/>
        <v>1988115.5280000004</v>
      </c>
      <c r="AJ202" s="17">
        <v>15</v>
      </c>
      <c r="AK202" s="9">
        <f t="shared" si="63"/>
        <v>122482.12</v>
      </c>
      <c r="AL202" s="18">
        <f t="shared" si="64"/>
        <v>1837231.7999999998</v>
      </c>
      <c r="AM202" s="19">
        <f t="shared" si="65"/>
        <v>2057699.616</v>
      </c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14"/>
      <c r="EC202" s="14"/>
      <c r="ED202" s="14"/>
      <c r="EE202" s="14"/>
      <c r="EF202" s="14"/>
      <c r="EG202" s="14"/>
      <c r="EH202" s="14"/>
      <c r="EI202" s="14"/>
      <c r="EJ202" s="14">
        <f t="shared" si="66"/>
        <v>45</v>
      </c>
      <c r="EK202" s="14">
        <v>0</v>
      </c>
      <c r="EL202" s="14">
        <v>0</v>
      </c>
      <c r="EM202" s="40" t="s">
        <v>95</v>
      </c>
      <c r="EN202" s="20" t="s">
        <v>670</v>
      </c>
      <c r="EO202" s="20" t="s">
        <v>671</v>
      </c>
      <c r="EP202" s="20"/>
      <c r="EQ202" s="20"/>
      <c r="ER202" s="20"/>
      <c r="ES202" s="20"/>
      <c r="ET202" s="20"/>
      <c r="EU202" s="20"/>
      <c r="EV202" s="20"/>
      <c r="EW202" s="20"/>
      <c r="EX202" s="20"/>
      <c r="EY202" s="40" t="s">
        <v>263</v>
      </c>
      <c r="EZ202" s="10" t="s">
        <v>653</v>
      </c>
      <c r="FA202" s="46" t="s">
        <v>257</v>
      </c>
    </row>
    <row r="203" spans="1:157" ht="19.5" customHeight="1">
      <c r="A203" s="40" t="s">
        <v>767</v>
      </c>
      <c r="B203" s="40" t="s">
        <v>191</v>
      </c>
      <c r="C203" s="40" t="s">
        <v>192</v>
      </c>
      <c r="D203" s="40" t="s">
        <v>192</v>
      </c>
      <c r="E203" s="40" t="s">
        <v>65</v>
      </c>
      <c r="F203" s="40"/>
      <c r="G203" s="40"/>
      <c r="H203" s="40">
        <v>30</v>
      </c>
      <c r="I203" s="40">
        <v>710000000</v>
      </c>
      <c r="J203" s="40" t="s">
        <v>94</v>
      </c>
      <c r="K203" s="20" t="s">
        <v>709</v>
      </c>
      <c r="L203" s="40" t="s">
        <v>31</v>
      </c>
      <c r="M203" s="40" t="s">
        <v>194</v>
      </c>
      <c r="N203" s="40" t="s">
        <v>625</v>
      </c>
      <c r="O203" s="40"/>
      <c r="P203" s="40" t="s">
        <v>121</v>
      </c>
      <c r="Q203" s="40"/>
      <c r="R203" s="40"/>
      <c r="S203" s="40">
        <v>30</v>
      </c>
      <c r="T203" s="40">
        <v>0</v>
      </c>
      <c r="U203" s="40">
        <v>70</v>
      </c>
      <c r="V203" s="40" t="s">
        <v>650</v>
      </c>
      <c r="W203" s="40" t="s">
        <v>76</v>
      </c>
      <c r="X203" s="9"/>
      <c r="Y203" s="9"/>
      <c r="Z203" s="9"/>
      <c r="AA203" s="9"/>
      <c r="AB203" s="17">
        <v>15</v>
      </c>
      <c r="AC203" s="9">
        <v>114338.37</v>
      </c>
      <c r="AD203" s="18">
        <f t="shared" si="59"/>
        <v>1715075.5499999998</v>
      </c>
      <c r="AE203" s="19">
        <f t="shared" si="60"/>
        <v>1920884.616</v>
      </c>
      <c r="AF203" s="17">
        <v>17</v>
      </c>
      <c r="AG203" s="9">
        <f t="shared" si="61"/>
        <v>118340.21</v>
      </c>
      <c r="AH203" s="18">
        <f t="shared" si="68"/>
        <v>2011783.57</v>
      </c>
      <c r="AI203" s="19">
        <f t="shared" si="62"/>
        <v>2253197.5984000005</v>
      </c>
      <c r="AJ203" s="17">
        <v>15</v>
      </c>
      <c r="AK203" s="9">
        <f t="shared" si="63"/>
        <v>122482.12</v>
      </c>
      <c r="AL203" s="18">
        <f t="shared" si="64"/>
        <v>1837231.7999999998</v>
      </c>
      <c r="AM203" s="19">
        <f t="shared" si="65"/>
        <v>2057699.616</v>
      </c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14"/>
      <c r="EC203" s="14"/>
      <c r="ED203" s="14"/>
      <c r="EE203" s="14"/>
      <c r="EF203" s="14"/>
      <c r="EG203" s="14"/>
      <c r="EH203" s="14"/>
      <c r="EI203" s="14"/>
      <c r="EJ203" s="14">
        <f t="shared" si="66"/>
        <v>47</v>
      </c>
      <c r="EK203" s="14">
        <f>SUM(AT203,AP203,AL203,AD203,Z203,AH203,AX203,BB203,BF203,BJ203,BN203,BR203,BV203)</f>
        <v>5564090.92</v>
      </c>
      <c r="EL203" s="14">
        <f>IF(W203="С НДС",EK203*1.12,EK203)</f>
        <v>6231781.8304</v>
      </c>
      <c r="EM203" s="40" t="s">
        <v>95</v>
      </c>
      <c r="EN203" s="20" t="s">
        <v>670</v>
      </c>
      <c r="EO203" s="20" t="s">
        <v>671</v>
      </c>
      <c r="EP203" s="20"/>
      <c r="EQ203" s="20"/>
      <c r="ER203" s="20"/>
      <c r="ES203" s="20"/>
      <c r="ET203" s="20"/>
      <c r="EU203" s="20"/>
      <c r="EV203" s="20"/>
      <c r="EW203" s="20"/>
      <c r="EX203" s="20"/>
      <c r="EY203" s="40" t="s">
        <v>263</v>
      </c>
      <c r="EZ203" s="10" t="s">
        <v>653</v>
      </c>
      <c r="FA203" s="46" t="s">
        <v>257</v>
      </c>
    </row>
    <row r="204" spans="1:157" ht="19.5" customHeight="1">
      <c r="A204" s="40" t="s">
        <v>637</v>
      </c>
      <c r="B204" s="40" t="s">
        <v>191</v>
      </c>
      <c r="C204" s="40" t="s">
        <v>192</v>
      </c>
      <c r="D204" s="40" t="s">
        <v>192</v>
      </c>
      <c r="E204" s="40" t="s">
        <v>65</v>
      </c>
      <c r="F204" s="40"/>
      <c r="G204" s="40"/>
      <c r="H204" s="40">
        <v>30</v>
      </c>
      <c r="I204" s="40">
        <v>710000000</v>
      </c>
      <c r="J204" s="40" t="s">
        <v>94</v>
      </c>
      <c r="K204" s="40" t="s">
        <v>649</v>
      </c>
      <c r="L204" s="40" t="s">
        <v>31</v>
      </c>
      <c r="M204" s="40" t="s">
        <v>194</v>
      </c>
      <c r="N204" s="40" t="s">
        <v>625</v>
      </c>
      <c r="O204" s="40"/>
      <c r="P204" s="40" t="s">
        <v>121</v>
      </c>
      <c r="Q204" s="40"/>
      <c r="R204" s="40"/>
      <c r="S204" s="40">
        <v>30</v>
      </c>
      <c r="T204" s="40">
        <v>0</v>
      </c>
      <c r="U204" s="40">
        <v>70</v>
      </c>
      <c r="V204" s="40" t="s">
        <v>650</v>
      </c>
      <c r="W204" s="40" t="s">
        <v>76</v>
      </c>
      <c r="X204" s="9"/>
      <c r="Y204" s="9"/>
      <c r="Z204" s="9"/>
      <c r="AA204" s="9"/>
      <c r="AB204" s="17">
        <v>15</v>
      </c>
      <c r="AC204" s="9">
        <v>73568.86</v>
      </c>
      <c r="AD204" s="18">
        <f t="shared" si="59"/>
        <v>1103532.9</v>
      </c>
      <c r="AE204" s="19">
        <f t="shared" si="60"/>
        <v>1235956.848</v>
      </c>
      <c r="AF204" s="17">
        <v>15</v>
      </c>
      <c r="AG204" s="9">
        <f t="shared" si="61"/>
        <v>76143.77</v>
      </c>
      <c r="AH204" s="18">
        <f t="shared" si="68"/>
        <v>1142156.55</v>
      </c>
      <c r="AI204" s="19">
        <f t="shared" si="62"/>
        <v>1279215.3360000001</v>
      </c>
      <c r="AJ204" s="17">
        <v>15</v>
      </c>
      <c r="AK204" s="9">
        <f t="shared" si="63"/>
        <v>78808.8</v>
      </c>
      <c r="AL204" s="18">
        <f t="shared" si="64"/>
        <v>1182132</v>
      </c>
      <c r="AM204" s="19">
        <f t="shared" si="65"/>
        <v>1323987.84</v>
      </c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14"/>
      <c r="EC204" s="14"/>
      <c r="ED204" s="14"/>
      <c r="EE204" s="14"/>
      <c r="EF204" s="14"/>
      <c r="EG204" s="14"/>
      <c r="EH204" s="14"/>
      <c r="EI204" s="14"/>
      <c r="EJ204" s="14">
        <f t="shared" si="66"/>
        <v>45</v>
      </c>
      <c r="EK204" s="14">
        <v>0</v>
      </c>
      <c r="EL204" s="14">
        <v>0</v>
      </c>
      <c r="EM204" s="40" t="s">
        <v>95</v>
      </c>
      <c r="EN204" s="20" t="s">
        <v>672</v>
      </c>
      <c r="EO204" s="20" t="s">
        <v>673</v>
      </c>
      <c r="EP204" s="20"/>
      <c r="EQ204" s="20"/>
      <c r="ER204" s="20"/>
      <c r="ES204" s="20"/>
      <c r="ET204" s="20"/>
      <c r="EU204" s="20"/>
      <c r="EV204" s="20"/>
      <c r="EW204" s="20"/>
      <c r="EX204" s="20"/>
      <c r="EY204" s="40" t="s">
        <v>263</v>
      </c>
      <c r="EZ204" s="10" t="s">
        <v>653</v>
      </c>
      <c r="FA204" s="46" t="s">
        <v>257</v>
      </c>
    </row>
    <row r="205" spans="1:157" ht="19.5" customHeight="1">
      <c r="A205" s="40" t="s">
        <v>719</v>
      </c>
      <c r="B205" s="40" t="s">
        <v>191</v>
      </c>
      <c r="C205" s="40" t="s">
        <v>192</v>
      </c>
      <c r="D205" s="40" t="s">
        <v>192</v>
      </c>
      <c r="E205" s="40" t="s">
        <v>65</v>
      </c>
      <c r="F205" s="40"/>
      <c r="G205" s="40"/>
      <c r="H205" s="40">
        <v>30</v>
      </c>
      <c r="I205" s="40">
        <v>710000000</v>
      </c>
      <c r="J205" s="40" t="s">
        <v>94</v>
      </c>
      <c r="K205" s="20" t="s">
        <v>709</v>
      </c>
      <c r="L205" s="40" t="s">
        <v>31</v>
      </c>
      <c r="M205" s="40" t="s">
        <v>194</v>
      </c>
      <c r="N205" s="40" t="s">
        <v>625</v>
      </c>
      <c r="O205" s="40"/>
      <c r="P205" s="40" t="s">
        <v>121</v>
      </c>
      <c r="Q205" s="40"/>
      <c r="R205" s="40"/>
      <c r="S205" s="40">
        <v>30</v>
      </c>
      <c r="T205" s="40">
        <v>0</v>
      </c>
      <c r="U205" s="40">
        <v>70</v>
      </c>
      <c r="V205" s="40" t="s">
        <v>650</v>
      </c>
      <c r="W205" s="40" t="s">
        <v>76</v>
      </c>
      <c r="X205" s="9"/>
      <c r="Y205" s="9"/>
      <c r="Z205" s="9"/>
      <c r="AA205" s="9"/>
      <c r="AB205" s="17">
        <v>15</v>
      </c>
      <c r="AC205" s="9">
        <v>73568.86</v>
      </c>
      <c r="AD205" s="18">
        <f t="shared" si="59"/>
        <v>1103532.9</v>
      </c>
      <c r="AE205" s="19">
        <f t="shared" si="60"/>
        <v>1235956.848</v>
      </c>
      <c r="AF205" s="17">
        <v>15</v>
      </c>
      <c r="AG205" s="9">
        <f t="shared" si="61"/>
        <v>76143.77</v>
      </c>
      <c r="AH205" s="18">
        <f t="shared" si="68"/>
        <v>1142156.55</v>
      </c>
      <c r="AI205" s="19">
        <f t="shared" si="62"/>
        <v>1279215.3360000001</v>
      </c>
      <c r="AJ205" s="17">
        <v>15</v>
      </c>
      <c r="AK205" s="9">
        <f t="shared" si="63"/>
        <v>78808.8</v>
      </c>
      <c r="AL205" s="18">
        <f t="shared" si="64"/>
        <v>1182132</v>
      </c>
      <c r="AM205" s="19">
        <f t="shared" si="65"/>
        <v>1323987.84</v>
      </c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14"/>
      <c r="EC205" s="14"/>
      <c r="ED205" s="14"/>
      <c r="EE205" s="14"/>
      <c r="EF205" s="14"/>
      <c r="EG205" s="14"/>
      <c r="EH205" s="14"/>
      <c r="EI205" s="14"/>
      <c r="EJ205" s="14">
        <f t="shared" si="66"/>
        <v>45</v>
      </c>
      <c r="EK205" s="14">
        <v>0</v>
      </c>
      <c r="EL205" s="14">
        <v>0</v>
      </c>
      <c r="EM205" s="40" t="s">
        <v>95</v>
      </c>
      <c r="EN205" s="20" t="s">
        <v>672</v>
      </c>
      <c r="EO205" s="20" t="s">
        <v>673</v>
      </c>
      <c r="EP205" s="20"/>
      <c r="EQ205" s="20"/>
      <c r="ER205" s="20"/>
      <c r="ES205" s="20"/>
      <c r="ET205" s="20"/>
      <c r="EU205" s="20"/>
      <c r="EV205" s="20"/>
      <c r="EW205" s="20"/>
      <c r="EX205" s="20"/>
      <c r="EY205" s="40" t="s">
        <v>263</v>
      </c>
      <c r="EZ205" s="10" t="s">
        <v>653</v>
      </c>
      <c r="FA205" s="46" t="s">
        <v>257</v>
      </c>
    </row>
    <row r="206" spans="1:157" ht="19.5" customHeight="1">
      <c r="A206" s="40" t="s">
        <v>768</v>
      </c>
      <c r="B206" s="40" t="s">
        <v>191</v>
      </c>
      <c r="C206" s="40" t="s">
        <v>192</v>
      </c>
      <c r="D206" s="40" t="s">
        <v>192</v>
      </c>
      <c r="E206" s="40" t="s">
        <v>65</v>
      </c>
      <c r="F206" s="40"/>
      <c r="G206" s="40"/>
      <c r="H206" s="40">
        <v>30</v>
      </c>
      <c r="I206" s="40">
        <v>710000000</v>
      </c>
      <c r="J206" s="40" t="s">
        <v>94</v>
      </c>
      <c r="K206" s="20" t="s">
        <v>709</v>
      </c>
      <c r="L206" s="40" t="s">
        <v>31</v>
      </c>
      <c r="M206" s="40" t="s">
        <v>194</v>
      </c>
      <c r="N206" s="40" t="s">
        <v>625</v>
      </c>
      <c r="O206" s="40"/>
      <c r="P206" s="40" t="s">
        <v>121</v>
      </c>
      <c r="Q206" s="40"/>
      <c r="R206" s="40"/>
      <c r="S206" s="40">
        <v>30</v>
      </c>
      <c r="T206" s="40">
        <v>0</v>
      </c>
      <c r="U206" s="40">
        <v>70</v>
      </c>
      <c r="V206" s="40" t="s">
        <v>650</v>
      </c>
      <c r="W206" s="40" t="s">
        <v>76</v>
      </c>
      <c r="X206" s="9"/>
      <c r="Y206" s="9"/>
      <c r="Z206" s="9"/>
      <c r="AA206" s="9"/>
      <c r="AB206" s="17">
        <v>14</v>
      </c>
      <c r="AC206" s="9">
        <v>73568.86</v>
      </c>
      <c r="AD206" s="18">
        <f aca="true" t="shared" si="69" ref="AD206:AD238">AB206*AC206</f>
        <v>1029964.04</v>
      </c>
      <c r="AE206" s="19">
        <f aca="true" t="shared" si="70" ref="AE206:AE238">AD206*1.12</f>
        <v>1153559.7248000002</v>
      </c>
      <c r="AF206" s="17">
        <v>17</v>
      </c>
      <c r="AG206" s="9">
        <f aca="true" t="shared" si="71" ref="AG206:AG238">ROUND((AC206*0.035+AC206),2)</f>
        <v>76143.77</v>
      </c>
      <c r="AH206" s="18">
        <f t="shared" si="68"/>
        <v>1294444.09</v>
      </c>
      <c r="AI206" s="19">
        <f aca="true" t="shared" si="72" ref="AI206:AI238">AH206*1.12</f>
        <v>1449777.3808000002</v>
      </c>
      <c r="AJ206" s="17">
        <v>15</v>
      </c>
      <c r="AK206" s="9">
        <f aca="true" t="shared" si="73" ref="AK206:AK237">ROUND((AG206*0.035+AG206),2)</f>
        <v>78808.8</v>
      </c>
      <c r="AL206" s="18">
        <f aca="true" t="shared" si="74" ref="AL206:AL237">AJ206*AK206</f>
        <v>1182132</v>
      </c>
      <c r="AM206" s="19">
        <f aca="true" t="shared" si="75" ref="AM206:AM238">AL206*1.12</f>
        <v>1323987.84</v>
      </c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14"/>
      <c r="EC206" s="14"/>
      <c r="ED206" s="14"/>
      <c r="EE206" s="14"/>
      <c r="EF206" s="14"/>
      <c r="EG206" s="14"/>
      <c r="EH206" s="14"/>
      <c r="EI206" s="14"/>
      <c r="EJ206" s="14">
        <f aca="true" t="shared" si="76" ref="EJ206:EJ237">SUM(X206,AB206,AF206,AJ206,AN206,AR206,AV206,AZ206,BD206,BH206,BL206,BP206,BT206)</f>
        <v>46</v>
      </c>
      <c r="EK206" s="14">
        <f>SUM(AT206,AP206,AL206,AD206,Z206,AH206,AX206,BB206,BF206,BJ206,BN206,BR206,BV206)</f>
        <v>3506540.13</v>
      </c>
      <c r="EL206" s="14">
        <f>IF(W206="С НДС",EK206*1.12,EK206)</f>
        <v>3927324.9456</v>
      </c>
      <c r="EM206" s="40" t="s">
        <v>95</v>
      </c>
      <c r="EN206" s="20" t="s">
        <v>672</v>
      </c>
      <c r="EO206" s="20" t="s">
        <v>673</v>
      </c>
      <c r="EP206" s="20"/>
      <c r="EQ206" s="20"/>
      <c r="ER206" s="20"/>
      <c r="ES206" s="20"/>
      <c r="ET206" s="20"/>
      <c r="EU206" s="20"/>
      <c r="EV206" s="20"/>
      <c r="EW206" s="20"/>
      <c r="EX206" s="20"/>
      <c r="EY206" s="40" t="s">
        <v>263</v>
      </c>
      <c r="EZ206" s="10" t="s">
        <v>653</v>
      </c>
      <c r="FA206" s="46" t="s">
        <v>257</v>
      </c>
    </row>
    <row r="207" spans="1:157" ht="19.5" customHeight="1">
      <c r="A207" s="40" t="s">
        <v>638</v>
      </c>
      <c r="B207" s="40" t="s">
        <v>191</v>
      </c>
      <c r="C207" s="40" t="s">
        <v>192</v>
      </c>
      <c r="D207" s="40" t="s">
        <v>192</v>
      </c>
      <c r="E207" s="40" t="s">
        <v>65</v>
      </c>
      <c r="F207" s="40"/>
      <c r="G207" s="40"/>
      <c r="H207" s="40">
        <v>30</v>
      </c>
      <c r="I207" s="40">
        <v>710000000</v>
      </c>
      <c r="J207" s="40" t="s">
        <v>94</v>
      </c>
      <c r="K207" s="40" t="s">
        <v>649</v>
      </c>
      <c r="L207" s="40" t="s">
        <v>31</v>
      </c>
      <c r="M207" s="40" t="s">
        <v>194</v>
      </c>
      <c r="N207" s="40" t="s">
        <v>625</v>
      </c>
      <c r="O207" s="40"/>
      <c r="P207" s="40" t="s">
        <v>121</v>
      </c>
      <c r="Q207" s="40"/>
      <c r="R207" s="40"/>
      <c r="S207" s="40">
        <v>30</v>
      </c>
      <c r="T207" s="40">
        <v>0</v>
      </c>
      <c r="U207" s="40">
        <v>70</v>
      </c>
      <c r="V207" s="40" t="s">
        <v>650</v>
      </c>
      <c r="W207" s="40" t="s">
        <v>76</v>
      </c>
      <c r="X207" s="9"/>
      <c r="Y207" s="9"/>
      <c r="Z207" s="9"/>
      <c r="AA207" s="9"/>
      <c r="AB207" s="17">
        <v>200</v>
      </c>
      <c r="AC207" s="9">
        <v>19633.95</v>
      </c>
      <c r="AD207" s="18">
        <f t="shared" si="69"/>
        <v>3926790</v>
      </c>
      <c r="AE207" s="19">
        <f t="shared" si="70"/>
        <v>4398004.800000001</v>
      </c>
      <c r="AF207" s="17">
        <v>200</v>
      </c>
      <c r="AG207" s="9">
        <f t="shared" si="71"/>
        <v>20321.14</v>
      </c>
      <c r="AH207" s="18">
        <f t="shared" si="68"/>
        <v>4064228</v>
      </c>
      <c r="AI207" s="19">
        <f t="shared" si="72"/>
        <v>4551935.36</v>
      </c>
      <c r="AJ207" s="17">
        <v>200</v>
      </c>
      <c r="AK207" s="9">
        <f t="shared" si="73"/>
        <v>21032.38</v>
      </c>
      <c r="AL207" s="18">
        <f t="shared" si="74"/>
        <v>4206476</v>
      </c>
      <c r="AM207" s="19">
        <f t="shared" si="75"/>
        <v>4711253.12</v>
      </c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14"/>
      <c r="EC207" s="14"/>
      <c r="ED207" s="14"/>
      <c r="EE207" s="14"/>
      <c r="EF207" s="14"/>
      <c r="EG207" s="14"/>
      <c r="EH207" s="14"/>
      <c r="EI207" s="14"/>
      <c r="EJ207" s="14">
        <f t="shared" si="76"/>
        <v>600</v>
      </c>
      <c r="EK207" s="14">
        <v>0</v>
      </c>
      <c r="EL207" s="14">
        <v>0</v>
      </c>
      <c r="EM207" s="40" t="s">
        <v>95</v>
      </c>
      <c r="EN207" s="20" t="s">
        <v>674</v>
      </c>
      <c r="EO207" s="20" t="s">
        <v>675</v>
      </c>
      <c r="EP207" s="20"/>
      <c r="EQ207" s="20"/>
      <c r="ER207" s="20"/>
      <c r="ES207" s="20"/>
      <c r="ET207" s="20"/>
      <c r="EU207" s="20"/>
      <c r="EV207" s="20"/>
      <c r="EW207" s="20"/>
      <c r="EX207" s="20"/>
      <c r="EY207" s="40" t="s">
        <v>263</v>
      </c>
      <c r="EZ207" s="10" t="s">
        <v>653</v>
      </c>
      <c r="FA207" s="46" t="s">
        <v>257</v>
      </c>
    </row>
    <row r="208" spans="1:157" ht="19.5" customHeight="1">
      <c r="A208" s="40" t="s">
        <v>720</v>
      </c>
      <c r="B208" s="40" t="s">
        <v>191</v>
      </c>
      <c r="C208" s="40" t="s">
        <v>192</v>
      </c>
      <c r="D208" s="40" t="s">
        <v>192</v>
      </c>
      <c r="E208" s="40" t="s">
        <v>65</v>
      </c>
      <c r="F208" s="40"/>
      <c r="G208" s="40"/>
      <c r="H208" s="40">
        <v>30</v>
      </c>
      <c r="I208" s="40">
        <v>710000000</v>
      </c>
      <c r="J208" s="40" t="s">
        <v>94</v>
      </c>
      <c r="K208" s="20" t="s">
        <v>709</v>
      </c>
      <c r="L208" s="40" t="s">
        <v>31</v>
      </c>
      <c r="M208" s="40" t="s">
        <v>194</v>
      </c>
      <c r="N208" s="40" t="s">
        <v>625</v>
      </c>
      <c r="O208" s="40"/>
      <c r="P208" s="40" t="s">
        <v>121</v>
      </c>
      <c r="Q208" s="40"/>
      <c r="R208" s="40"/>
      <c r="S208" s="40">
        <v>30</v>
      </c>
      <c r="T208" s="40">
        <v>0</v>
      </c>
      <c r="U208" s="40">
        <v>70</v>
      </c>
      <c r="V208" s="40" t="s">
        <v>650</v>
      </c>
      <c r="W208" s="40" t="s">
        <v>76</v>
      </c>
      <c r="X208" s="9"/>
      <c r="Y208" s="9"/>
      <c r="Z208" s="9"/>
      <c r="AA208" s="9"/>
      <c r="AB208" s="17">
        <v>200</v>
      </c>
      <c r="AC208" s="9">
        <v>19633.95</v>
      </c>
      <c r="AD208" s="18">
        <f t="shared" si="69"/>
        <v>3926790</v>
      </c>
      <c r="AE208" s="19">
        <f t="shared" si="70"/>
        <v>4398004.800000001</v>
      </c>
      <c r="AF208" s="17">
        <v>200</v>
      </c>
      <c r="AG208" s="9">
        <f t="shared" si="71"/>
        <v>20321.14</v>
      </c>
      <c r="AH208" s="18">
        <f t="shared" si="68"/>
        <v>4064228</v>
      </c>
      <c r="AI208" s="19">
        <f t="shared" si="72"/>
        <v>4551935.36</v>
      </c>
      <c r="AJ208" s="17">
        <v>200</v>
      </c>
      <c r="AK208" s="9">
        <f t="shared" si="73"/>
        <v>21032.38</v>
      </c>
      <c r="AL208" s="18">
        <f t="shared" si="74"/>
        <v>4206476</v>
      </c>
      <c r="AM208" s="19">
        <f t="shared" si="75"/>
        <v>4711253.12</v>
      </c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14"/>
      <c r="EC208" s="14"/>
      <c r="ED208" s="14"/>
      <c r="EE208" s="14"/>
      <c r="EF208" s="14"/>
      <c r="EG208" s="14"/>
      <c r="EH208" s="14"/>
      <c r="EI208" s="14"/>
      <c r="EJ208" s="14">
        <f t="shared" si="76"/>
        <v>600</v>
      </c>
      <c r="EK208" s="14">
        <v>0</v>
      </c>
      <c r="EL208" s="14">
        <v>0</v>
      </c>
      <c r="EM208" s="40" t="s">
        <v>95</v>
      </c>
      <c r="EN208" s="20" t="s">
        <v>674</v>
      </c>
      <c r="EO208" s="20" t="s">
        <v>675</v>
      </c>
      <c r="EP208" s="20"/>
      <c r="EQ208" s="20"/>
      <c r="ER208" s="20"/>
      <c r="ES208" s="20"/>
      <c r="ET208" s="20"/>
      <c r="EU208" s="20"/>
      <c r="EV208" s="20"/>
      <c r="EW208" s="20"/>
      <c r="EX208" s="20"/>
      <c r="EY208" s="40" t="s">
        <v>263</v>
      </c>
      <c r="EZ208" s="10" t="s">
        <v>653</v>
      </c>
      <c r="FA208" s="46" t="s">
        <v>257</v>
      </c>
    </row>
    <row r="209" spans="1:157" ht="19.5" customHeight="1">
      <c r="A209" s="40" t="s">
        <v>769</v>
      </c>
      <c r="B209" s="40" t="s">
        <v>191</v>
      </c>
      <c r="C209" s="40" t="s">
        <v>192</v>
      </c>
      <c r="D209" s="40" t="s">
        <v>192</v>
      </c>
      <c r="E209" s="40" t="s">
        <v>65</v>
      </c>
      <c r="F209" s="40"/>
      <c r="G209" s="40"/>
      <c r="H209" s="40">
        <v>30</v>
      </c>
      <c r="I209" s="40">
        <v>710000000</v>
      </c>
      <c r="J209" s="40" t="s">
        <v>94</v>
      </c>
      <c r="K209" s="20" t="s">
        <v>709</v>
      </c>
      <c r="L209" s="40" t="s">
        <v>31</v>
      </c>
      <c r="M209" s="40" t="s">
        <v>194</v>
      </c>
      <c r="N209" s="40" t="s">
        <v>625</v>
      </c>
      <c r="O209" s="40"/>
      <c r="P209" s="40" t="s">
        <v>121</v>
      </c>
      <c r="Q209" s="40"/>
      <c r="R209" s="40"/>
      <c r="S209" s="40">
        <v>30</v>
      </c>
      <c r="T209" s="40">
        <v>0</v>
      </c>
      <c r="U209" s="40">
        <v>70</v>
      </c>
      <c r="V209" s="40" t="s">
        <v>650</v>
      </c>
      <c r="W209" s="40" t="s">
        <v>76</v>
      </c>
      <c r="X209" s="9"/>
      <c r="Y209" s="9"/>
      <c r="Z209" s="9"/>
      <c r="AA209" s="9"/>
      <c r="AB209" s="17">
        <v>45</v>
      </c>
      <c r="AC209" s="9">
        <v>19633.95</v>
      </c>
      <c r="AD209" s="18">
        <f t="shared" si="69"/>
        <v>883527.75</v>
      </c>
      <c r="AE209" s="19">
        <f t="shared" si="70"/>
        <v>989551.0800000001</v>
      </c>
      <c r="AF209" s="17">
        <v>300</v>
      </c>
      <c r="AG209" s="9">
        <f t="shared" si="71"/>
        <v>20321.14</v>
      </c>
      <c r="AH209" s="18">
        <f t="shared" si="68"/>
        <v>6096342</v>
      </c>
      <c r="AI209" s="19">
        <f t="shared" si="72"/>
        <v>6827903.040000001</v>
      </c>
      <c r="AJ209" s="17">
        <v>200</v>
      </c>
      <c r="AK209" s="9">
        <f>ROUND((AG209*0.035+AG209),2)</f>
        <v>21032.38</v>
      </c>
      <c r="AL209" s="18">
        <f>AJ209*AK209</f>
        <v>4206476</v>
      </c>
      <c r="AM209" s="19">
        <f t="shared" si="75"/>
        <v>4711253.12</v>
      </c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14"/>
      <c r="EC209" s="14"/>
      <c r="ED209" s="14"/>
      <c r="EE209" s="14"/>
      <c r="EF209" s="14"/>
      <c r="EG209" s="14"/>
      <c r="EH209" s="14"/>
      <c r="EI209" s="14"/>
      <c r="EJ209" s="14">
        <f>SUM(X209,AB209,AF209,AJ209,AN209,AR209,AV209,AZ209,BD209,BH209,BL209,BP209,BT209)</f>
        <v>545</v>
      </c>
      <c r="EK209" s="14">
        <f>SUM(AT209,AP209,AL209,AD209,Z209,AH209,AX209,BB209,BF209,BJ209,BN209,BR209,BV209)</f>
        <v>11186345.75</v>
      </c>
      <c r="EL209" s="14">
        <f>IF(W209="С НДС",EK209*1.12,EK209)</f>
        <v>12528707.240000002</v>
      </c>
      <c r="EM209" s="40" t="s">
        <v>95</v>
      </c>
      <c r="EN209" s="20" t="s">
        <v>674</v>
      </c>
      <c r="EO209" s="20" t="s">
        <v>675</v>
      </c>
      <c r="EP209" s="20"/>
      <c r="EQ209" s="20"/>
      <c r="ER209" s="20"/>
      <c r="ES209" s="20"/>
      <c r="ET209" s="20"/>
      <c r="EU209" s="20"/>
      <c r="EV209" s="20"/>
      <c r="EW209" s="20"/>
      <c r="EX209" s="20"/>
      <c r="EY209" s="40" t="s">
        <v>263</v>
      </c>
      <c r="EZ209" s="10" t="s">
        <v>653</v>
      </c>
      <c r="FA209" s="46" t="s">
        <v>257</v>
      </c>
    </row>
    <row r="210" spans="1:157" ht="19.5" customHeight="1">
      <c r="A210" s="40" t="s">
        <v>639</v>
      </c>
      <c r="B210" s="40" t="s">
        <v>191</v>
      </c>
      <c r="C210" s="40" t="s">
        <v>192</v>
      </c>
      <c r="D210" s="40" t="s">
        <v>192</v>
      </c>
      <c r="E210" s="40" t="s">
        <v>65</v>
      </c>
      <c r="F210" s="40"/>
      <c r="G210" s="40"/>
      <c r="H210" s="40">
        <v>30</v>
      </c>
      <c r="I210" s="40">
        <v>710000000</v>
      </c>
      <c r="J210" s="40" t="s">
        <v>94</v>
      </c>
      <c r="K210" s="40" t="s">
        <v>649</v>
      </c>
      <c r="L210" s="40" t="s">
        <v>31</v>
      </c>
      <c r="M210" s="40" t="s">
        <v>194</v>
      </c>
      <c r="N210" s="40" t="s">
        <v>625</v>
      </c>
      <c r="O210" s="40"/>
      <c r="P210" s="40" t="s">
        <v>121</v>
      </c>
      <c r="Q210" s="40"/>
      <c r="R210" s="40"/>
      <c r="S210" s="40">
        <v>30</v>
      </c>
      <c r="T210" s="40">
        <v>0</v>
      </c>
      <c r="U210" s="40">
        <v>70</v>
      </c>
      <c r="V210" s="40" t="s">
        <v>650</v>
      </c>
      <c r="W210" s="40" t="s">
        <v>76</v>
      </c>
      <c r="X210" s="9"/>
      <c r="Y210" s="9"/>
      <c r="Z210" s="9"/>
      <c r="AA210" s="9"/>
      <c r="AB210" s="17">
        <v>70</v>
      </c>
      <c r="AC210" s="9">
        <v>10590.31</v>
      </c>
      <c r="AD210" s="18">
        <f t="shared" si="69"/>
        <v>741321.7</v>
      </c>
      <c r="AE210" s="19">
        <f t="shared" si="70"/>
        <v>830280.304</v>
      </c>
      <c r="AF210" s="17">
        <v>96</v>
      </c>
      <c r="AG210" s="9">
        <f t="shared" si="71"/>
        <v>10960.97</v>
      </c>
      <c r="AH210" s="18">
        <f t="shared" si="68"/>
        <v>1052253.1199999999</v>
      </c>
      <c r="AI210" s="19">
        <f t="shared" si="72"/>
        <v>1178523.4944</v>
      </c>
      <c r="AJ210" s="17">
        <v>96</v>
      </c>
      <c r="AK210" s="9">
        <f t="shared" si="73"/>
        <v>11344.6</v>
      </c>
      <c r="AL210" s="18">
        <f t="shared" si="74"/>
        <v>1089081.6</v>
      </c>
      <c r="AM210" s="19">
        <f t="shared" si="75"/>
        <v>1219771.3920000002</v>
      </c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14"/>
      <c r="EC210" s="14"/>
      <c r="ED210" s="14"/>
      <c r="EE210" s="14"/>
      <c r="EF210" s="14"/>
      <c r="EG210" s="14"/>
      <c r="EH210" s="14"/>
      <c r="EI210" s="14"/>
      <c r="EJ210" s="14">
        <f t="shared" si="76"/>
        <v>262</v>
      </c>
      <c r="EK210" s="14">
        <v>0</v>
      </c>
      <c r="EL210" s="14">
        <v>0</v>
      </c>
      <c r="EM210" s="40" t="s">
        <v>95</v>
      </c>
      <c r="EN210" s="20" t="s">
        <v>658</v>
      </c>
      <c r="EO210" s="20" t="s">
        <v>676</v>
      </c>
      <c r="EP210" s="20"/>
      <c r="EQ210" s="20"/>
      <c r="ER210" s="20"/>
      <c r="ES210" s="20"/>
      <c r="ET210" s="20"/>
      <c r="EU210" s="20"/>
      <c r="EV210" s="20"/>
      <c r="EW210" s="20"/>
      <c r="EX210" s="20"/>
      <c r="EY210" s="40" t="s">
        <v>263</v>
      </c>
      <c r="EZ210" s="10" t="s">
        <v>653</v>
      </c>
      <c r="FA210" s="46" t="s">
        <v>257</v>
      </c>
    </row>
    <row r="211" spans="1:157" ht="19.5" customHeight="1">
      <c r="A211" s="40" t="s">
        <v>721</v>
      </c>
      <c r="B211" s="40" t="s">
        <v>191</v>
      </c>
      <c r="C211" s="40" t="s">
        <v>192</v>
      </c>
      <c r="D211" s="40" t="s">
        <v>192</v>
      </c>
      <c r="E211" s="40" t="s">
        <v>65</v>
      </c>
      <c r="F211" s="40"/>
      <c r="G211" s="40"/>
      <c r="H211" s="40">
        <v>30</v>
      </c>
      <c r="I211" s="40">
        <v>710000000</v>
      </c>
      <c r="J211" s="40" t="s">
        <v>94</v>
      </c>
      <c r="K211" s="20" t="s">
        <v>709</v>
      </c>
      <c r="L211" s="40" t="s">
        <v>31</v>
      </c>
      <c r="M211" s="40" t="s">
        <v>194</v>
      </c>
      <c r="N211" s="40" t="s">
        <v>625</v>
      </c>
      <c r="O211" s="40"/>
      <c r="P211" s="40" t="s">
        <v>121</v>
      </c>
      <c r="Q211" s="40"/>
      <c r="R211" s="40"/>
      <c r="S211" s="40">
        <v>30</v>
      </c>
      <c r="T211" s="40">
        <v>0</v>
      </c>
      <c r="U211" s="40">
        <v>70</v>
      </c>
      <c r="V211" s="40" t="s">
        <v>650</v>
      </c>
      <c r="W211" s="40" t="s">
        <v>76</v>
      </c>
      <c r="X211" s="9"/>
      <c r="Y211" s="9"/>
      <c r="Z211" s="9"/>
      <c r="AA211" s="9"/>
      <c r="AB211" s="17">
        <v>70</v>
      </c>
      <c r="AC211" s="9">
        <v>10590.31</v>
      </c>
      <c r="AD211" s="18">
        <f t="shared" si="69"/>
        <v>741321.7</v>
      </c>
      <c r="AE211" s="19">
        <f t="shared" si="70"/>
        <v>830280.304</v>
      </c>
      <c r="AF211" s="17">
        <v>96</v>
      </c>
      <c r="AG211" s="9">
        <f t="shared" si="71"/>
        <v>10960.97</v>
      </c>
      <c r="AH211" s="18">
        <f t="shared" si="68"/>
        <v>1052253.1199999999</v>
      </c>
      <c r="AI211" s="19">
        <f t="shared" si="72"/>
        <v>1178523.4944</v>
      </c>
      <c r="AJ211" s="17">
        <v>96</v>
      </c>
      <c r="AK211" s="9">
        <f t="shared" si="73"/>
        <v>11344.6</v>
      </c>
      <c r="AL211" s="18">
        <f t="shared" si="74"/>
        <v>1089081.6</v>
      </c>
      <c r="AM211" s="19">
        <f t="shared" si="75"/>
        <v>1219771.3920000002</v>
      </c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14"/>
      <c r="EC211" s="14"/>
      <c r="ED211" s="14"/>
      <c r="EE211" s="14"/>
      <c r="EF211" s="14"/>
      <c r="EG211" s="14"/>
      <c r="EH211" s="14"/>
      <c r="EI211" s="14"/>
      <c r="EJ211" s="14">
        <f t="shared" si="76"/>
        <v>262</v>
      </c>
      <c r="EK211" s="14">
        <v>0</v>
      </c>
      <c r="EL211" s="14">
        <v>0</v>
      </c>
      <c r="EM211" s="40" t="s">
        <v>95</v>
      </c>
      <c r="EN211" s="20" t="s">
        <v>658</v>
      </c>
      <c r="EO211" s="20" t="s">
        <v>676</v>
      </c>
      <c r="EP211" s="20"/>
      <c r="EQ211" s="20"/>
      <c r="ER211" s="20"/>
      <c r="ES211" s="20"/>
      <c r="ET211" s="20"/>
      <c r="EU211" s="20"/>
      <c r="EV211" s="20"/>
      <c r="EW211" s="20"/>
      <c r="EX211" s="20"/>
      <c r="EY211" s="40" t="s">
        <v>263</v>
      </c>
      <c r="EZ211" s="10" t="s">
        <v>653</v>
      </c>
      <c r="FA211" s="46" t="s">
        <v>257</v>
      </c>
    </row>
    <row r="212" spans="1:157" ht="19.5" customHeight="1">
      <c r="A212" s="40" t="s">
        <v>770</v>
      </c>
      <c r="B212" s="40" t="s">
        <v>191</v>
      </c>
      <c r="C212" s="40" t="s">
        <v>192</v>
      </c>
      <c r="D212" s="40" t="s">
        <v>192</v>
      </c>
      <c r="E212" s="40" t="s">
        <v>65</v>
      </c>
      <c r="F212" s="40"/>
      <c r="G212" s="40"/>
      <c r="H212" s="40">
        <v>30</v>
      </c>
      <c r="I212" s="40">
        <v>710000000</v>
      </c>
      <c r="J212" s="40" t="s">
        <v>94</v>
      </c>
      <c r="K212" s="20" t="s">
        <v>709</v>
      </c>
      <c r="L212" s="40" t="s">
        <v>31</v>
      </c>
      <c r="M212" s="40" t="s">
        <v>194</v>
      </c>
      <c r="N212" s="40" t="s">
        <v>625</v>
      </c>
      <c r="O212" s="40"/>
      <c r="P212" s="40" t="s">
        <v>121</v>
      </c>
      <c r="Q212" s="40"/>
      <c r="R212" s="40"/>
      <c r="S212" s="40">
        <v>30</v>
      </c>
      <c r="T212" s="40">
        <v>0</v>
      </c>
      <c r="U212" s="40">
        <v>70</v>
      </c>
      <c r="V212" s="40" t="s">
        <v>650</v>
      </c>
      <c r="W212" s="40" t="s">
        <v>76</v>
      </c>
      <c r="X212" s="9"/>
      <c r="Y212" s="9"/>
      <c r="Z212" s="9"/>
      <c r="AA212" s="9"/>
      <c r="AB212" s="17">
        <v>70</v>
      </c>
      <c r="AC212" s="9">
        <v>10590.31</v>
      </c>
      <c r="AD212" s="18">
        <f t="shared" si="69"/>
        <v>741321.7</v>
      </c>
      <c r="AE212" s="19">
        <f t="shared" si="70"/>
        <v>830280.304</v>
      </c>
      <c r="AF212" s="17">
        <v>192</v>
      </c>
      <c r="AG212" s="9">
        <f t="shared" si="71"/>
        <v>10960.97</v>
      </c>
      <c r="AH212" s="18">
        <f t="shared" si="68"/>
        <v>2104506.2399999998</v>
      </c>
      <c r="AI212" s="19">
        <f t="shared" si="72"/>
        <v>2357046.9888</v>
      </c>
      <c r="AJ212" s="17">
        <v>96</v>
      </c>
      <c r="AK212" s="9">
        <f>ROUND((AG212*0.035+AG212),2)</f>
        <v>11344.6</v>
      </c>
      <c r="AL212" s="18">
        <f>AJ212*AK212</f>
        <v>1089081.6</v>
      </c>
      <c r="AM212" s="19">
        <f t="shared" si="75"/>
        <v>1219771.3920000002</v>
      </c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14"/>
      <c r="EC212" s="14"/>
      <c r="ED212" s="14"/>
      <c r="EE212" s="14"/>
      <c r="EF212" s="14"/>
      <c r="EG212" s="14"/>
      <c r="EH212" s="14"/>
      <c r="EI212" s="14"/>
      <c r="EJ212" s="14">
        <f>SUM(X212,AB212,AF212,AJ212,AN212,AR212,AV212,AZ212,BD212,BH212,BL212,BP212,BT212)</f>
        <v>358</v>
      </c>
      <c r="EK212" s="14">
        <f>SUM(AT212,AP212,AL212,AD212,Z212,AH212,AX212,BB212,BF212,BJ212,BN212,BR212,BV212)</f>
        <v>3934909.54</v>
      </c>
      <c r="EL212" s="14">
        <f>IF(W212="С НДС",EK212*1.12,EK212)</f>
        <v>4407098.684800001</v>
      </c>
      <c r="EM212" s="40" t="s">
        <v>95</v>
      </c>
      <c r="EN212" s="20" t="s">
        <v>658</v>
      </c>
      <c r="EO212" s="20" t="s">
        <v>676</v>
      </c>
      <c r="EP212" s="20"/>
      <c r="EQ212" s="20"/>
      <c r="ER212" s="20"/>
      <c r="ES212" s="20"/>
      <c r="ET212" s="20"/>
      <c r="EU212" s="20"/>
      <c r="EV212" s="20"/>
      <c r="EW212" s="20"/>
      <c r="EX212" s="20"/>
      <c r="EY212" s="40" t="s">
        <v>263</v>
      </c>
      <c r="EZ212" s="10" t="s">
        <v>653</v>
      </c>
      <c r="FA212" s="46" t="s">
        <v>257</v>
      </c>
    </row>
    <row r="213" spans="1:157" ht="19.5" customHeight="1">
      <c r="A213" s="40" t="s">
        <v>640</v>
      </c>
      <c r="B213" s="40" t="s">
        <v>191</v>
      </c>
      <c r="C213" s="40" t="s">
        <v>192</v>
      </c>
      <c r="D213" s="40" t="s">
        <v>192</v>
      </c>
      <c r="E213" s="40" t="s">
        <v>65</v>
      </c>
      <c r="F213" s="40"/>
      <c r="G213" s="40"/>
      <c r="H213" s="40">
        <v>30</v>
      </c>
      <c r="I213" s="40">
        <v>710000000</v>
      </c>
      <c r="J213" s="40" t="s">
        <v>94</v>
      </c>
      <c r="K213" s="40" t="s">
        <v>649</v>
      </c>
      <c r="L213" s="40" t="s">
        <v>31</v>
      </c>
      <c r="M213" s="40" t="s">
        <v>194</v>
      </c>
      <c r="N213" s="40" t="s">
        <v>625</v>
      </c>
      <c r="O213" s="40"/>
      <c r="P213" s="40" t="s">
        <v>121</v>
      </c>
      <c r="Q213" s="40"/>
      <c r="R213" s="40"/>
      <c r="S213" s="40">
        <v>30</v>
      </c>
      <c r="T213" s="40">
        <v>0</v>
      </c>
      <c r="U213" s="40">
        <v>70</v>
      </c>
      <c r="V213" s="40" t="s">
        <v>650</v>
      </c>
      <c r="W213" s="40" t="s">
        <v>76</v>
      </c>
      <c r="X213" s="9"/>
      <c r="Y213" s="9"/>
      <c r="Z213" s="9"/>
      <c r="AA213" s="9"/>
      <c r="AB213" s="17">
        <v>89</v>
      </c>
      <c r="AC213" s="9">
        <v>486310.32</v>
      </c>
      <c r="AD213" s="18">
        <f t="shared" si="69"/>
        <v>43281618.480000004</v>
      </c>
      <c r="AE213" s="19">
        <f t="shared" si="70"/>
        <v>48475412.69760001</v>
      </c>
      <c r="AF213" s="17">
        <v>99</v>
      </c>
      <c r="AG213" s="9">
        <f t="shared" si="71"/>
        <v>503331.18</v>
      </c>
      <c r="AH213" s="18">
        <f t="shared" si="68"/>
        <v>49829786.82</v>
      </c>
      <c r="AI213" s="19">
        <f t="shared" si="72"/>
        <v>55809361.238400005</v>
      </c>
      <c r="AJ213" s="17">
        <v>89</v>
      </c>
      <c r="AK213" s="9">
        <f t="shared" si="73"/>
        <v>520947.77</v>
      </c>
      <c r="AL213" s="18">
        <f t="shared" si="74"/>
        <v>46364351.53</v>
      </c>
      <c r="AM213" s="19">
        <f t="shared" si="75"/>
        <v>51928073.71360001</v>
      </c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14"/>
      <c r="EC213" s="14"/>
      <c r="ED213" s="14"/>
      <c r="EE213" s="14"/>
      <c r="EF213" s="14"/>
      <c r="EG213" s="14"/>
      <c r="EH213" s="14"/>
      <c r="EI213" s="14"/>
      <c r="EJ213" s="14">
        <f t="shared" si="76"/>
        <v>277</v>
      </c>
      <c r="EK213" s="14">
        <v>0</v>
      </c>
      <c r="EL213" s="14">
        <v>0</v>
      </c>
      <c r="EM213" s="40" t="s">
        <v>95</v>
      </c>
      <c r="EN213" s="20" t="s">
        <v>677</v>
      </c>
      <c r="EO213" s="20" t="s">
        <v>678</v>
      </c>
      <c r="EP213" s="20"/>
      <c r="EQ213" s="20"/>
      <c r="ER213" s="20"/>
      <c r="ES213" s="20"/>
      <c r="ET213" s="20"/>
      <c r="EU213" s="20"/>
      <c r="EV213" s="20"/>
      <c r="EW213" s="20"/>
      <c r="EX213" s="20"/>
      <c r="EY213" s="40" t="s">
        <v>263</v>
      </c>
      <c r="EZ213" s="10" t="s">
        <v>653</v>
      </c>
      <c r="FA213" s="46" t="s">
        <v>257</v>
      </c>
    </row>
    <row r="214" spans="1:157" ht="19.5" customHeight="1">
      <c r="A214" s="40" t="s">
        <v>722</v>
      </c>
      <c r="B214" s="40" t="s">
        <v>191</v>
      </c>
      <c r="C214" s="40" t="s">
        <v>192</v>
      </c>
      <c r="D214" s="40" t="s">
        <v>192</v>
      </c>
      <c r="E214" s="40" t="s">
        <v>65</v>
      </c>
      <c r="F214" s="40"/>
      <c r="G214" s="40"/>
      <c r="H214" s="40">
        <v>30</v>
      </c>
      <c r="I214" s="40">
        <v>710000000</v>
      </c>
      <c r="J214" s="40" t="s">
        <v>94</v>
      </c>
      <c r="K214" s="20" t="s">
        <v>709</v>
      </c>
      <c r="L214" s="40" t="s">
        <v>31</v>
      </c>
      <c r="M214" s="40" t="s">
        <v>194</v>
      </c>
      <c r="N214" s="40" t="s">
        <v>625</v>
      </c>
      <c r="O214" s="40"/>
      <c r="P214" s="40" t="s">
        <v>121</v>
      </c>
      <c r="Q214" s="40"/>
      <c r="R214" s="40"/>
      <c r="S214" s="40">
        <v>30</v>
      </c>
      <c r="T214" s="40">
        <v>0</v>
      </c>
      <c r="U214" s="40">
        <v>70</v>
      </c>
      <c r="V214" s="40" t="s">
        <v>650</v>
      </c>
      <c r="W214" s="40" t="s">
        <v>76</v>
      </c>
      <c r="X214" s="9"/>
      <c r="Y214" s="9"/>
      <c r="Z214" s="9"/>
      <c r="AA214" s="9"/>
      <c r="AB214" s="17">
        <v>89</v>
      </c>
      <c r="AC214" s="9">
        <v>486310.32</v>
      </c>
      <c r="AD214" s="18">
        <f t="shared" si="69"/>
        <v>43281618.480000004</v>
      </c>
      <c r="AE214" s="19">
        <f t="shared" si="70"/>
        <v>48475412.69760001</v>
      </c>
      <c r="AF214" s="17">
        <v>99</v>
      </c>
      <c r="AG214" s="9">
        <f t="shared" si="71"/>
        <v>503331.18</v>
      </c>
      <c r="AH214" s="18">
        <f t="shared" si="68"/>
        <v>49829786.82</v>
      </c>
      <c r="AI214" s="19">
        <f t="shared" si="72"/>
        <v>55809361.238400005</v>
      </c>
      <c r="AJ214" s="17">
        <v>89</v>
      </c>
      <c r="AK214" s="9">
        <f t="shared" si="73"/>
        <v>520947.77</v>
      </c>
      <c r="AL214" s="18">
        <f t="shared" si="74"/>
        <v>46364351.53</v>
      </c>
      <c r="AM214" s="19">
        <f t="shared" si="75"/>
        <v>51928073.71360001</v>
      </c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14"/>
      <c r="EC214" s="14"/>
      <c r="ED214" s="14"/>
      <c r="EE214" s="14"/>
      <c r="EF214" s="14"/>
      <c r="EG214" s="14"/>
      <c r="EH214" s="14"/>
      <c r="EI214" s="14"/>
      <c r="EJ214" s="14">
        <f t="shared" si="76"/>
        <v>277</v>
      </c>
      <c r="EK214" s="14">
        <v>0</v>
      </c>
      <c r="EL214" s="14">
        <v>0</v>
      </c>
      <c r="EM214" s="40" t="s">
        <v>95</v>
      </c>
      <c r="EN214" s="20" t="s">
        <v>677</v>
      </c>
      <c r="EO214" s="20" t="s">
        <v>678</v>
      </c>
      <c r="EP214" s="20"/>
      <c r="EQ214" s="20"/>
      <c r="ER214" s="20"/>
      <c r="ES214" s="20"/>
      <c r="ET214" s="20"/>
      <c r="EU214" s="20"/>
      <c r="EV214" s="20"/>
      <c r="EW214" s="20"/>
      <c r="EX214" s="20"/>
      <c r="EY214" s="40" t="s">
        <v>263</v>
      </c>
      <c r="EZ214" s="10" t="s">
        <v>653</v>
      </c>
      <c r="FA214" s="46" t="s">
        <v>257</v>
      </c>
    </row>
    <row r="215" spans="1:157" ht="19.5" customHeight="1">
      <c r="A215" s="40" t="s">
        <v>771</v>
      </c>
      <c r="B215" s="40" t="s">
        <v>191</v>
      </c>
      <c r="C215" s="40" t="s">
        <v>192</v>
      </c>
      <c r="D215" s="40" t="s">
        <v>192</v>
      </c>
      <c r="E215" s="40" t="s">
        <v>65</v>
      </c>
      <c r="F215" s="40"/>
      <c r="G215" s="40"/>
      <c r="H215" s="40">
        <v>30</v>
      </c>
      <c r="I215" s="40">
        <v>710000000</v>
      </c>
      <c r="J215" s="40" t="s">
        <v>94</v>
      </c>
      <c r="K215" s="20" t="s">
        <v>709</v>
      </c>
      <c r="L215" s="40" t="s">
        <v>31</v>
      </c>
      <c r="M215" s="40" t="s">
        <v>194</v>
      </c>
      <c r="N215" s="40" t="s">
        <v>625</v>
      </c>
      <c r="O215" s="40"/>
      <c r="P215" s="40" t="s">
        <v>121</v>
      </c>
      <c r="Q215" s="40"/>
      <c r="R215" s="40"/>
      <c r="S215" s="40">
        <v>30</v>
      </c>
      <c r="T215" s="40">
        <v>0</v>
      </c>
      <c r="U215" s="40">
        <v>70</v>
      </c>
      <c r="V215" s="40" t="s">
        <v>650</v>
      </c>
      <c r="W215" s="40" t="s">
        <v>76</v>
      </c>
      <c r="X215" s="9"/>
      <c r="Y215" s="9"/>
      <c r="Z215" s="9"/>
      <c r="AA215" s="9"/>
      <c r="AB215" s="17">
        <v>65</v>
      </c>
      <c r="AC215" s="9">
        <v>486310.32</v>
      </c>
      <c r="AD215" s="18">
        <f t="shared" si="69"/>
        <v>31610170.8</v>
      </c>
      <c r="AE215" s="19">
        <f t="shared" si="70"/>
        <v>35403391.296000004</v>
      </c>
      <c r="AF215" s="17">
        <v>100</v>
      </c>
      <c r="AG215" s="9">
        <f t="shared" si="71"/>
        <v>503331.18</v>
      </c>
      <c r="AH215" s="18">
        <f t="shared" si="68"/>
        <v>50333118</v>
      </c>
      <c r="AI215" s="19">
        <f t="shared" si="72"/>
        <v>56373092.160000004</v>
      </c>
      <c r="AJ215" s="17">
        <v>89</v>
      </c>
      <c r="AK215" s="9">
        <f>ROUND((AG215*0.035+AG215),2)</f>
        <v>520947.77</v>
      </c>
      <c r="AL215" s="18">
        <f>AJ215*AK215</f>
        <v>46364351.53</v>
      </c>
      <c r="AM215" s="19">
        <f t="shared" si="75"/>
        <v>51928073.71360001</v>
      </c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14"/>
      <c r="EC215" s="14"/>
      <c r="ED215" s="14"/>
      <c r="EE215" s="14"/>
      <c r="EF215" s="14"/>
      <c r="EG215" s="14"/>
      <c r="EH215" s="14"/>
      <c r="EI215" s="14"/>
      <c r="EJ215" s="14">
        <f>SUM(X215,AB215,AF215,AJ215,AN215,AR215,AV215,AZ215,BD215,BH215,BL215,BP215,BT215)</f>
        <v>254</v>
      </c>
      <c r="EK215" s="14">
        <f>SUM(AT215,AP215,AL215,AD215,Z215,AH215,AX215,BB215,BF215,BJ215,BN215,BR215,BV215)</f>
        <v>128307640.33</v>
      </c>
      <c r="EL215" s="14">
        <f>IF(W215="С НДС",EK215*1.12,EK215)</f>
        <v>143704557.1696</v>
      </c>
      <c r="EM215" s="40" t="s">
        <v>95</v>
      </c>
      <c r="EN215" s="20" t="s">
        <v>677</v>
      </c>
      <c r="EO215" s="20" t="s">
        <v>678</v>
      </c>
      <c r="EP215" s="20"/>
      <c r="EQ215" s="20"/>
      <c r="ER215" s="20"/>
      <c r="ES215" s="20"/>
      <c r="ET215" s="20"/>
      <c r="EU215" s="20"/>
      <c r="EV215" s="20"/>
      <c r="EW215" s="20"/>
      <c r="EX215" s="20"/>
      <c r="EY215" s="40" t="s">
        <v>263</v>
      </c>
      <c r="EZ215" s="10" t="s">
        <v>653</v>
      </c>
      <c r="FA215" s="46" t="s">
        <v>257</v>
      </c>
    </row>
    <row r="216" spans="1:157" ht="19.5" customHeight="1">
      <c r="A216" s="40" t="s">
        <v>641</v>
      </c>
      <c r="B216" s="40" t="s">
        <v>191</v>
      </c>
      <c r="C216" s="40" t="s">
        <v>192</v>
      </c>
      <c r="D216" s="40" t="s">
        <v>192</v>
      </c>
      <c r="E216" s="40" t="s">
        <v>65</v>
      </c>
      <c r="F216" s="40"/>
      <c r="G216" s="40"/>
      <c r="H216" s="40">
        <v>30</v>
      </c>
      <c r="I216" s="40">
        <v>710000000</v>
      </c>
      <c r="J216" s="40" t="s">
        <v>94</v>
      </c>
      <c r="K216" s="40" t="s">
        <v>649</v>
      </c>
      <c r="L216" s="40" t="s">
        <v>31</v>
      </c>
      <c r="M216" s="40" t="s">
        <v>194</v>
      </c>
      <c r="N216" s="40" t="s">
        <v>625</v>
      </c>
      <c r="O216" s="40"/>
      <c r="P216" s="40" t="s">
        <v>121</v>
      </c>
      <c r="Q216" s="40"/>
      <c r="R216" s="40"/>
      <c r="S216" s="40">
        <v>30</v>
      </c>
      <c r="T216" s="40">
        <v>0</v>
      </c>
      <c r="U216" s="40">
        <v>70</v>
      </c>
      <c r="V216" s="40" t="s">
        <v>650</v>
      </c>
      <c r="W216" s="40" t="s">
        <v>76</v>
      </c>
      <c r="X216" s="9"/>
      <c r="Y216" s="9"/>
      <c r="Z216" s="9"/>
      <c r="AA216" s="9"/>
      <c r="AB216" s="17">
        <v>1</v>
      </c>
      <c r="AC216" s="9">
        <v>12878861.91</v>
      </c>
      <c r="AD216" s="18">
        <f t="shared" si="69"/>
        <v>12878861.91</v>
      </c>
      <c r="AE216" s="19">
        <f t="shared" si="70"/>
        <v>14424325.339200001</v>
      </c>
      <c r="AF216" s="17">
        <v>3</v>
      </c>
      <c r="AG216" s="9">
        <f t="shared" si="71"/>
        <v>13329622.08</v>
      </c>
      <c r="AH216" s="18">
        <f t="shared" si="68"/>
        <v>39988866.24</v>
      </c>
      <c r="AI216" s="19">
        <f t="shared" si="72"/>
        <v>44787530.18880001</v>
      </c>
      <c r="AJ216" s="17">
        <v>13</v>
      </c>
      <c r="AK216" s="9">
        <f t="shared" si="73"/>
        <v>13796158.85</v>
      </c>
      <c r="AL216" s="18">
        <f t="shared" si="74"/>
        <v>179350065.04999998</v>
      </c>
      <c r="AM216" s="19">
        <f t="shared" si="75"/>
        <v>200872072.856</v>
      </c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14"/>
      <c r="EC216" s="14"/>
      <c r="ED216" s="14"/>
      <c r="EE216" s="14"/>
      <c r="EF216" s="14"/>
      <c r="EG216" s="14"/>
      <c r="EH216" s="14"/>
      <c r="EI216" s="14"/>
      <c r="EJ216" s="14">
        <f t="shared" si="76"/>
        <v>17</v>
      </c>
      <c r="EK216" s="14">
        <v>0</v>
      </c>
      <c r="EL216" s="14">
        <v>0</v>
      </c>
      <c r="EM216" s="40" t="s">
        <v>95</v>
      </c>
      <c r="EN216" s="20" t="s">
        <v>679</v>
      </c>
      <c r="EO216" s="20" t="s">
        <v>680</v>
      </c>
      <c r="EP216" s="20"/>
      <c r="EQ216" s="20"/>
      <c r="ER216" s="20"/>
      <c r="ES216" s="20"/>
      <c r="ET216" s="20"/>
      <c r="EU216" s="20"/>
      <c r="EV216" s="20"/>
      <c r="EW216" s="20"/>
      <c r="EX216" s="20"/>
      <c r="EY216" s="40" t="s">
        <v>263</v>
      </c>
      <c r="EZ216" s="10" t="s">
        <v>653</v>
      </c>
      <c r="FA216" s="46" t="s">
        <v>257</v>
      </c>
    </row>
    <row r="217" spans="1:157" ht="19.5" customHeight="1">
      <c r="A217" s="40" t="s">
        <v>723</v>
      </c>
      <c r="B217" s="40" t="s">
        <v>191</v>
      </c>
      <c r="C217" s="40" t="s">
        <v>192</v>
      </c>
      <c r="D217" s="40" t="s">
        <v>192</v>
      </c>
      <c r="E217" s="40" t="s">
        <v>65</v>
      </c>
      <c r="F217" s="40"/>
      <c r="G217" s="40"/>
      <c r="H217" s="40">
        <v>30</v>
      </c>
      <c r="I217" s="40">
        <v>710000000</v>
      </c>
      <c r="J217" s="40" t="s">
        <v>94</v>
      </c>
      <c r="K217" s="20" t="s">
        <v>709</v>
      </c>
      <c r="L217" s="40" t="s">
        <v>31</v>
      </c>
      <c r="M217" s="40" t="s">
        <v>194</v>
      </c>
      <c r="N217" s="40" t="s">
        <v>625</v>
      </c>
      <c r="O217" s="40"/>
      <c r="P217" s="40" t="s">
        <v>121</v>
      </c>
      <c r="Q217" s="40"/>
      <c r="R217" s="40"/>
      <c r="S217" s="40">
        <v>30</v>
      </c>
      <c r="T217" s="40">
        <v>0</v>
      </c>
      <c r="U217" s="40">
        <v>70</v>
      </c>
      <c r="V217" s="40" t="s">
        <v>650</v>
      </c>
      <c r="W217" s="40" t="s">
        <v>76</v>
      </c>
      <c r="X217" s="9"/>
      <c r="Y217" s="9"/>
      <c r="Z217" s="9"/>
      <c r="AA217" s="9"/>
      <c r="AB217" s="17">
        <v>1</v>
      </c>
      <c r="AC217" s="9">
        <v>12878861.91</v>
      </c>
      <c r="AD217" s="18">
        <f t="shared" si="69"/>
        <v>12878861.91</v>
      </c>
      <c r="AE217" s="19">
        <f t="shared" si="70"/>
        <v>14424325.339200001</v>
      </c>
      <c r="AF217" s="17">
        <v>3</v>
      </c>
      <c r="AG217" s="9">
        <f t="shared" si="71"/>
        <v>13329622.08</v>
      </c>
      <c r="AH217" s="18">
        <f t="shared" si="68"/>
        <v>39988866.24</v>
      </c>
      <c r="AI217" s="19">
        <f t="shared" si="72"/>
        <v>44787530.18880001</v>
      </c>
      <c r="AJ217" s="17">
        <v>13</v>
      </c>
      <c r="AK217" s="9">
        <f t="shared" si="73"/>
        <v>13796158.85</v>
      </c>
      <c r="AL217" s="18">
        <f t="shared" si="74"/>
        <v>179350065.04999998</v>
      </c>
      <c r="AM217" s="19">
        <f t="shared" si="75"/>
        <v>200872072.856</v>
      </c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14"/>
      <c r="EC217" s="14"/>
      <c r="ED217" s="14"/>
      <c r="EE217" s="14"/>
      <c r="EF217" s="14"/>
      <c r="EG217" s="14"/>
      <c r="EH217" s="14"/>
      <c r="EI217" s="14"/>
      <c r="EJ217" s="14">
        <f t="shared" si="76"/>
        <v>17</v>
      </c>
      <c r="EK217" s="14">
        <v>0</v>
      </c>
      <c r="EL217" s="14">
        <v>0</v>
      </c>
      <c r="EM217" s="40" t="s">
        <v>95</v>
      </c>
      <c r="EN217" s="20" t="s">
        <v>679</v>
      </c>
      <c r="EO217" s="20" t="s">
        <v>680</v>
      </c>
      <c r="EP217" s="20"/>
      <c r="EQ217" s="20"/>
      <c r="ER217" s="20"/>
      <c r="ES217" s="20"/>
      <c r="ET217" s="20"/>
      <c r="EU217" s="20"/>
      <c r="EV217" s="20"/>
      <c r="EW217" s="20"/>
      <c r="EX217" s="20"/>
      <c r="EY217" s="40" t="s">
        <v>263</v>
      </c>
      <c r="EZ217" s="10" t="s">
        <v>653</v>
      </c>
      <c r="FA217" s="46" t="s">
        <v>257</v>
      </c>
    </row>
    <row r="218" spans="1:157" ht="19.5" customHeight="1">
      <c r="A218" s="40" t="s">
        <v>772</v>
      </c>
      <c r="B218" s="40" t="s">
        <v>191</v>
      </c>
      <c r="C218" s="40" t="s">
        <v>192</v>
      </c>
      <c r="D218" s="40" t="s">
        <v>192</v>
      </c>
      <c r="E218" s="40" t="s">
        <v>65</v>
      </c>
      <c r="F218" s="40"/>
      <c r="G218" s="40"/>
      <c r="H218" s="40">
        <v>30</v>
      </c>
      <c r="I218" s="40">
        <v>710000000</v>
      </c>
      <c r="J218" s="40" t="s">
        <v>94</v>
      </c>
      <c r="K218" s="20" t="s">
        <v>709</v>
      </c>
      <c r="L218" s="40" t="s">
        <v>31</v>
      </c>
      <c r="M218" s="40" t="s">
        <v>194</v>
      </c>
      <c r="N218" s="40" t="s">
        <v>625</v>
      </c>
      <c r="O218" s="40"/>
      <c r="P218" s="40" t="s">
        <v>121</v>
      </c>
      <c r="Q218" s="40"/>
      <c r="R218" s="40"/>
      <c r="S218" s="40">
        <v>30</v>
      </c>
      <c r="T218" s="40">
        <v>0</v>
      </c>
      <c r="U218" s="40">
        <v>70</v>
      </c>
      <c r="V218" s="40" t="s">
        <v>650</v>
      </c>
      <c r="W218" s="40" t="s">
        <v>76</v>
      </c>
      <c r="X218" s="9"/>
      <c r="Y218" s="9"/>
      <c r="Z218" s="9"/>
      <c r="AA218" s="9"/>
      <c r="AB218" s="17">
        <v>1</v>
      </c>
      <c r="AC218" s="9">
        <v>12878861.91</v>
      </c>
      <c r="AD218" s="18">
        <f t="shared" si="69"/>
        <v>12878861.91</v>
      </c>
      <c r="AE218" s="19">
        <f t="shared" si="70"/>
        <v>14424325.339200001</v>
      </c>
      <c r="AF218" s="17">
        <v>2</v>
      </c>
      <c r="AG218" s="9">
        <f t="shared" si="71"/>
        <v>13329622.08</v>
      </c>
      <c r="AH218" s="18">
        <f t="shared" si="68"/>
        <v>26659244.16</v>
      </c>
      <c r="AI218" s="19">
        <f t="shared" si="72"/>
        <v>29858353.459200002</v>
      </c>
      <c r="AJ218" s="17">
        <v>13</v>
      </c>
      <c r="AK218" s="9">
        <f>ROUND((AG218*0.035+AG218),2)</f>
        <v>13796158.85</v>
      </c>
      <c r="AL218" s="18">
        <f>AJ218*AK218</f>
        <v>179350065.04999998</v>
      </c>
      <c r="AM218" s="19">
        <f t="shared" si="75"/>
        <v>200872072.856</v>
      </c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14"/>
      <c r="EC218" s="14"/>
      <c r="ED218" s="14"/>
      <c r="EE218" s="14"/>
      <c r="EF218" s="14"/>
      <c r="EG218" s="14"/>
      <c r="EH218" s="14"/>
      <c r="EI218" s="14"/>
      <c r="EJ218" s="14">
        <f>SUM(X218,AB218,AF218,AJ218,AN218,AR218,AV218,AZ218,BD218,BH218,BL218,BP218,BT218)</f>
        <v>16</v>
      </c>
      <c r="EK218" s="14">
        <f>SUM(AT218,AP218,AL218,AD218,Z218,AH218,AX218,BB218,BF218,BJ218,BN218,BR218,BV218)</f>
        <v>218888171.11999997</v>
      </c>
      <c r="EL218" s="14">
        <f>IF(W218="С НДС",EK218*1.12,EK218)</f>
        <v>245154751.6544</v>
      </c>
      <c r="EM218" s="40" t="s">
        <v>95</v>
      </c>
      <c r="EN218" s="20" t="s">
        <v>679</v>
      </c>
      <c r="EO218" s="20" t="s">
        <v>680</v>
      </c>
      <c r="EP218" s="20"/>
      <c r="EQ218" s="20"/>
      <c r="ER218" s="20"/>
      <c r="ES218" s="20"/>
      <c r="ET218" s="20"/>
      <c r="EU218" s="20"/>
      <c r="EV218" s="20"/>
      <c r="EW218" s="20"/>
      <c r="EX218" s="20"/>
      <c r="EY218" s="40" t="s">
        <v>263</v>
      </c>
      <c r="EZ218" s="10" t="s">
        <v>653</v>
      </c>
      <c r="FA218" s="46" t="s">
        <v>257</v>
      </c>
    </row>
    <row r="219" spans="1:157" ht="19.5" customHeight="1">
      <c r="A219" s="40" t="s">
        <v>642</v>
      </c>
      <c r="B219" s="40" t="s">
        <v>191</v>
      </c>
      <c r="C219" s="40" t="s">
        <v>192</v>
      </c>
      <c r="D219" s="40" t="s">
        <v>192</v>
      </c>
      <c r="E219" s="40" t="s">
        <v>65</v>
      </c>
      <c r="F219" s="40"/>
      <c r="G219" s="40"/>
      <c r="H219" s="40">
        <v>30</v>
      </c>
      <c r="I219" s="40">
        <v>710000000</v>
      </c>
      <c r="J219" s="40" t="s">
        <v>94</v>
      </c>
      <c r="K219" s="40" t="s">
        <v>709</v>
      </c>
      <c r="L219" s="40" t="s">
        <v>31</v>
      </c>
      <c r="M219" s="40" t="s">
        <v>194</v>
      </c>
      <c r="N219" s="40" t="s">
        <v>625</v>
      </c>
      <c r="O219" s="40"/>
      <c r="P219" s="40" t="s">
        <v>121</v>
      </c>
      <c r="Q219" s="40"/>
      <c r="R219" s="40"/>
      <c r="S219" s="40">
        <v>30</v>
      </c>
      <c r="T219" s="40">
        <v>0</v>
      </c>
      <c r="U219" s="40">
        <v>70</v>
      </c>
      <c r="V219" s="40" t="s">
        <v>650</v>
      </c>
      <c r="W219" s="40" t="s">
        <v>76</v>
      </c>
      <c r="X219" s="9"/>
      <c r="Y219" s="9"/>
      <c r="Z219" s="9"/>
      <c r="AA219" s="9"/>
      <c r="AB219" s="17">
        <v>400</v>
      </c>
      <c r="AC219" s="9">
        <v>228676.76</v>
      </c>
      <c r="AD219" s="18">
        <f t="shared" si="69"/>
        <v>91470704</v>
      </c>
      <c r="AE219" s="19">
        <f t="shared" si="70"/>
        <v>102447188.48</v>
      </c>
      <c r="AF219" s="17">
        <v>400</v>
      </c>
      <c r="AG219" s="9">
        <f t="shared" si="71"/>
        <v>236680.45</v>
      </c>
      <c r="AH219" s="18">
        <f t="shared" si="68"/>
        <v>94672180</v>
      </c>
      <c r="AI219" s="19">
        <f t="shared" si="72"/>
        <v>106032841.60000001</v>
      </c>
      <c r="AJ219" s="17">
        <v>400</v>
      </c>
      <c r="AK219" s="9">
        <f t="shared" si="73"/>
        <v>244964.27</v>
      </c>
      <c r="AL219" s="18">
        <f t="shared" si="74"/>
        <v>97985708</v>
      </c>
      <c r="AM219" s="19">
        <f t="shared" si="75"/>
        <v>109743992.96000001</v>
      </c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14"/>
      <c r="EC219" s="14"/>
      <c r="ED219" s="14"/>
      <c r="EE219" s="14"/>
      <c r="EF219" s="14"/>
      <c r="EG219" s="14"/>
      <c r="EH219" s="14"/>
      <c r="EI219" s="14"/>
      <c r="EJ219" s="14">
        <f t="shared" si="76"/>
        <v>1200</v>
      </c>
      <c r="EK219" s="14">
        <v>0</v>
      </c>
      <c r="EL219" s="14">
        <v>0</v>
      </c>
      <c r="EM219" s="40" t="s">
        <v>95</v>
      </c>
      <c r="EN219" s="20" t="s">
        <v>681</v>
      </c>
      <c r="EO219" s="20" t="s">
        <v>682</v>
      </c>
      <c r="EP219" s="20"/>
      <c r="EQ219" s="20"/>
      <c r="ER219" s="20"/>
      <c r="ES219" s="20"/>
      <c r="ET219" s="20"/>
      <c r="EU219" s="20"/>
      <c r="EV219" s="20"/>
      <c r="EW219" s="20"/>
      <c r="EX219" s="20"/>
      <c r="EY219" s="40" t="s">
        <v>263</v>
      </c>
      <c r="EZ219" s="10" t="s">
        <v>653</v>
      </c>
      <c r="FA219" s="46" t="s">
        <v>257</v>
      </c>
    </row>
    <row r="220" spans="1:157" ht="19.5" customHeight="1">
      <c r="A220" s="40" t="s">
        <v>773</v>
      </c>
      <c r="B220" s="40" t="s">
        <v>191</v>
      </c>
      <c r="C220" s="40" t="s">
        <v>192</v>
      </c>
      <c r="D220" s="40" t="s">
        <v>192</v>
      </c>
      <c r="E220" s="40" t="s">
        <v>65</v>
      </c>
      <c r="F220" s="40"/>
      <c r="G220" s="40"/>
      <c r="H220" s="40">
        <v>30</v>
      </c>
      <c r="I220" s="40">
        <v>710000000</v>
      </c>
      <c r="J220" s="40" t="s">
        <v>94</v>
      </c>
      <c r="K220" s="40" t="s">
        <v>709</v>
      </c>
      <c r="L220" s="40" t="s">
        <v>31</v>
      </c>
      <c r="M220" s="40" t="s">
        <v>194</v>
      </c>
      <c r="N220" s="40" t="s">
        <v>625</v>
      </c>
      <c r="O220" s="40"/>
      <c r="P220" s="40" t="s">
        <v>121</v>
      </c>
      <c r="Q220" s="40"/>
      <c r="R220" s="40"/>
      <c r="S220" s="40">
        <v>30</v>
      </c>
      <c r="T220" s="40">
        <v>0</v>
      </c>
      <c r="U220" s="40">
        <v>70</v>
      </c>
      <c r="V220" s="40" t="s">
        <v>650</v>
      </c>
      <c r="W220" s="40" t="s">
        <v>76</v>
      </c>
      <c r="X220" s="9"/>
      <c r="Y220" s="9"/>
      <c r="Z220" s="9"/>
      <c r="AA220" s="9"/>
      <c r="AB220" s="17">
        <v>368</v>
      </c>
      <c r="AC220" s="9">
        <v>228676.76</v>
      </c>
      <c r="AD220" s="18">
        <f>AB220*AC220</f>
        <v>84153047.68</v>
      </c>
      <c r="AE220" s="19">
        <f>AD220*1.12</f>
        <v>94251413.40160002</v>
      </c>
      <c r="AF220" s="17">
        <v>400</v>
      </c>
      <c r="AG220" s="9">
        <f>ROUND((AC220*0.035+AC220),2)</f>
        <v>236680.45</v>
      </c>
      <c r="AH220" s="18">
        <f>AF220*AG220</f>
        <v>94672180</v>
      </c>
      <c r="AI220" s="19">
        <f t="shared" si="72"/>
        <v>106032841.60000001</v>
      </c>
      <c r="AJ220" s="17">
        <v>400</v>
      </c>
      <c r="AK220" s="9">
        <f>ROUND((AG220*0.035+AG220),2)</f>
        <v>244964.27</v>
      </c>
      <c r="AL220" s="18">
        <f>AJ220*AK220</f>
        <v>97985708</v>
      </c>
      <c r="AM220" s="19">
        <f t="shared" si="75"/>
        <v>109743992.96000001</v>
      </c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14"/>
      <c r="EC220" s="14"/>
      <c r="ED220" s="14"/>
      <c r="EE220" s="14"/>
      <c r="EF220" s="14"/>
      <c r="EG220" s="14"/>
      <c r="EH220" s="14"/>
      <c r="EI220" s="14"/>
      <c r="EJ220" s="14">
        <f>SUM(X220,AB220,AF220,AJ220,AN220,AR220,AV220,AZ220,BD220,BH220,BL220,BP220,BT220)</f>
        <v>1168</v>
      </c>
      <c r="EK220" s="14">
        <f>SUM(AT220,AP220,AL220,AD220,Z220,AH220,AX220,BB220,BF220,BJ220,BN220,BR220,BV220)</f>
        <v>276810935.68</v>
      </c>
      <c r="EL220" s="14">
        <f>IF(W220="С НДС",EK220*1.12,EK220)</f>
        <v>310028247.96160007</v>
      </c>
      <c r="EM220" s="40" t="s">
        <v>95</v>
      </c>
      <c r="EN220" s="20" t="s">
        <v>681</v>
      </c>
      <c r="EO220" s="20" t="s">
        <v>682</v>
      </c>
      <c r="EP220" s="20"/>
      <c r="EQ220" s="20"/>
      <c r="ER220" s="20"/>
      <c r="ES220" s="20"/>
      <c r="ET220" s="20"/>
      <c r="EU220" s="20"/>
      <c r="EV220" s="20"/>
      <c r="EW220" s="20"/>
      <c r="EX220" s="20"/>
      <c r="EY220" s="40" t="s">
        <v>263</v>
      </c>
      <c r="EZ220" s="10" t="s">
        <v>653</v>
      </c>
      <c r="FA220" s="46" t="s">
        <v>257</v>
      </c>
    </row>
    <row r="221" spans="1:157" ht="19.5" customHeight="1">
      <c r="A221" s="40" t="s">
        <v>643</v>
      </c>
      <c r="B221" s="40" t="s">
        <v>191</v>
      </c>
      <c r="C221" s="40" t="s">
        <v>192</v>
      </c>
      <c r="D221" s="40" t="s">
        <v>192</v>
      </c>
      <c r="E221" s="40" t="s">
        <v>65</v>
      </c>
      <c r="F221" s="40"/>
      <c r="G221" s="40"/>
      <c r="H221" s="40">
        <v>30</v>
      </c>
      <c r="I221" s="40">
        <v>710000000</v>
      </c>
      <c r="J221" s="40" t="s">
        <v>94</v>
      </c>
      <c r="K221" s="40" t="s">
        <v>649</v>
      </c>
      <c r="L221" s="40" t="s">
        <v>31</v>
      </c>
      <c r="M221" s="40" t="s">
        <v>194</v>
      </c>
      <c r="N221" s="40" t="s">
        <v>625</v>
      </c>
      <c r="O221" s="40"/>
      <c r="P221" s="40" t="s">
        <v>121</v>
      </c>
      <c r="Q221" s="40"/>
      <c r="R221" s="40"/>
      <c r="S221" s="40">
        <v>30</v>
      </c>
      <c r="T221" s="40">
        <v>0</v>
      </c>
      <c r="U221" s="40">
        <v>70</v>
      </c>
      <c r="V221" s="40" t="s">
        <v>650</v>
      </c>
      <c r="W221" s="40" t="s">
        <v>76</v>
      </c>
      <c r="X221" s="9"/>
      <c r="Y221" s="9"/>
      <c r="Z221" s="9"/>
      <c r="AA221" s="9"/>
      <c r="AB221" s="17">
        <v>400</v>
      </c>
      <c r="AC221" s="9">
        <v>147138.88</v>
      </c>
      <c r="AD221" s="18">
        <f t="shared" si="69"/>
        <v>58855552</v>
      </c>
      <c r="AE221" s="19">
        <f t="shared" si="70"/>
        <v>65918218.24000001</v>
      </c>
      <c r="AF221" s="17">
        <v>400</v>
      </c>
      <c r="AG221" s="9">
        <f t="shared" si="71"/>
        <v>152288.74</v>
      </c>
      <c r="AH221" s="18">
        <f t="shared" si="68"/>
        <v>60915496</v>
      </c>
      <c r="AI221" s="19">
        <f t="shared" si="72"/>
        <v>68225355.52000001</v>
      </c>
      <c r="AJ221" s="17">
        <v>400</v>
      </c>
      <c r="AK221" s="9">
        <f t="shared" si="73"/>
        <v>157618.85</v>
      </c>
      <c r="AL221" s="18">
        <f t="shared" si="74"/>
        <v>63047540</v>
      </c>
      <c r="AM221" s="19">
        <f t="shared" si="75"/>
        <v>70613244.80000001</v>
      </c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14"/>
      <c r="EC221" s="14"/>
      <c r="ED221" s="14"/>
      <c r="EE221" s="14"/>
      <c r="EF221" s="14"/>
      <c r="EG221" s="14"/>
      <c r="EH221" s="14"/>
      <c r="EI221" s="14"/>
      <c r="EJ221" s="14">
        <f t="shared" si="76"/>
        <v>1200</v>
      </c>
      <c r="EK221" s="14">
        <v>0</v>
      </c>
      <c r="EL221" s="14">
        <v>0</v>
      </c>
      <c r="EM221" s="40" t="s">
        <v>95</v>
      </c>
      <c r="EN221" s="20" t="s">
        <v>683</v>
      </c>
      <c r="EO221" s="20" t="s">
        <v>684</v>
      </c>
      <c r="EP221" s="20"/>
      <c r="EQ221" s="20"/>
      <c r="ER221" s="20"/>
      <c r="ES221" s="20"/>
      <c r="ET221" s="20"/>
      <c r="EU221" s="20"/>
      <c r="EV221" s="20"/>
      <c r="EW221" s="20"/>
      <c r="EX221" s="20"/>
      <c r="EY221" s="40" t="s">
        <v>263</v>
      </c>
      <c r="EZ221" s="10" t="s">
        <v>653</v>
      </c>
      <c r="FA221" s="46" t="s">
        <v>257</v>
      </c>
    </row>
    <row r="222" spans="1:157" ht="19.5" customHeight="1">
      <c r="A222" s="40" t="s">
        <v>724</v>
      </c>
      <c r="B222" s="40" t="s">
        <v>191</v>
      </c>
      <c r="C222" s="40" t="s">
        <v>192</v>
      </c>
      <c r="D222" s="40" t="s">
        <v>192</v>
      </c>
      <c r="E222" s="40" t="s">
        <v>65</v>
      </c>
      <c r="F222" s="40"/>
      <c r="G222" s="40"/>
      <c r="H222" s="40">
        <v>30</v>
      </c>
      <c r="I222" s="40">
        <v>710000000</v>
      </c>
      <c r="J222" s="40" t="s">
        <v>94</v>
      </c>
      <c r="K222" s="20" t="s">
        <v>709</v>
      </c>
      <c r="L222" s="40" t="s">
        <v>31</v>
      </c>
      <c r="M222" s="40" t="s">
        <v>194</v>
      </c>
      <c r="N222" s="40" t="s">
        <v>625</v>
      </c>
      <c r="O222" s="40"/>
      <c r="P222" s="40" t="s">
        <v>121</v>
      </c>
      <c r="Q222" s="40"/>
      <c r="R222" s="40"/>
      <c r="S222" s="40">
        <v>30</v>
      </c>
      <c r="T222" s="40">
        <v>0</v>
      </c>
      <c r="U222" s="40">
        <v>70</v>
      </c>
      <c r="V222" s="40" t="s">
        <v>650</v>
      </c>
      <c r="W222" s="40" t="s">
        <v>76</v>
      </c>
      <c r="X222" s="9"/>
      <c r="Y222" s="9"/>
      <c r="Z222" s="9"/>
      <c r="AA222" s="9"/>
      <c r="AB222" s="17">
        <v>400</v>
      </c>
      <c r="AC222" s="9">
        <v>147138.88</v>
      </c>
      <c r="AD222" s="18">
        <f t="shared" si="69"/>
        <v>58855552</v>
      </c>
      <c r="AE222" s="19">
        <f t="shared" si="70"/>
        <v>65918218.24000001</v>
      </c>
      <c r="AF222" s="17">
        <v>400</v>
      </c>
      <c r="AG222" s="9">
        <f t="shared" si="71"/>
        <v>152288.74</v>
      </c>
      <c r="AH222" s="18">
        <f t="shared" si="68"/>
        <v>60915496</v>
      </c>
      <c r="AI222" s="19">
        <f t="shared" si="72"/>
        <v>68225355.52000001</v>
      </c>
      <c r="AJ222" s="17">
        <v>400</v>
      </c>
      <c r="AK222" s="9">
        <f t="shared" si="73"/>
        <v>157618.85</v>
      </c>
      <c r="AL222" s="18">
        <f t="shared" si="74"/>
        <v>63047540</v>
      </c>
      <c r="AM222" s="19">
        <f t="shared" si="75"/>
        <v>70613244.80000001</v>
      </c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14"/>
      <c r="EC222" s="14"/>
      <c r="ED222" s="14"/>
      <c r="EE222" s="14"/>
      <c r="EF222" s="14"/>
      <c r="EG222" s="14"/>
      <c r="EH222" s="14"/>
      <c r="EI222" s="14"/>
      <c r="EJ222" s="14">
        <f t="shared" si="76"/>
        <v>1200</v>
      </c>
      <c r="EK222" s="14">
        <v>0</v>
      </c>
      <c r="EL222" s="14">
        <v>0</v>
      </c>
      <c r="EM222" s="40" t="s">
        <v>95</v>
      </c>
      <c r="EN222" s="20" t="s">
        <v>683</v>
      </c>
      <c r="EO222" s="20" t="s">
        <v>684</v>
      </c>
      <c r="EP222" s="20"/>
      <c r="EQ222" s="20"/>
      <c r="ER222" s="20"/>
      <c r="ES222" s="20"/>
      <c r="ET222" s="20"/>
      <c r="EU222" s="20"/>
      <c r="EV222" s="20"/>
      <c r="EW222" s="20"/>
      <c r="EX222" s="20"/>
      <c r="EY222" s="40" t="s">
        <v>263</v>
      </c>
      <c r="EZ222" s="10" t="s">
        <v>653</v>
      </c>
      <c r="FA222" s="46" t="s">
        <v>257</v>
      </c>
    </row>
    <row r="223" spans="1:157" ht="19.5" customHeight="1">
      <c r="A223" s="40" t="s">
        <v>774</v>
      </c>
      <c r="B223" s="40" t="s">
        <v>191</v>
      </c>
      <c r="C223" s="40" t="s">
        <v>192</v>
      </c>
      <c r="D223" s="40" t="s">
        <v>192</v>
      </c>
      <c r="E223" s="40" t="s">
        <v>65</v>
      </c>
      <c r="F223" s="40"/>
      <c r="G223" s="40"/>
      <c r="H223" s="40">
        <v>30</v>
      </c>
      <c r="I223" s="40">
        <v>710000000</v>
      </c>
      <c r="J223" s="40" t="s">
        <v>94</v>
      </c>
      <c r="K223" s="20" t="s">
        <v>709</v>
      </c>
      <c r="L223" s="40" t="s">
        <v>31</v>
      </c>
      <c r="M223" s="40" t="s">
        <v>194</v>
      </c>
      <c r="N223" s="40" t="s">
        <v>625</v>
      </c>
      <c r="O223" s="40"/>
      <c r="P223" s="40" t="s">
        <v>121</v>
      </c>
      <c r="Q223" s="40"/>
      <c r="R223" s="40"/>
      <c r="S223" s="40">
        <v>30</v>
      </c>
      <c r="T223" s="40">
        <v>0</v>
      </c>
      <c r="U223" s="40">
        <v>70</v>
      </c>
      <c r="V223" s="40" t="s">
        <v>650</v>
      </c>
      <c r="W223" s="40" t="s">
        <v>76</v>
      </c>
      <c r="X223" s="9"/>
      <c r="Y223" s="9"/>
      <c r="Z223" s="9"/>
      <c r="AA223" s="9"/>
      <c r="AB223" s="17">
        <v>362</v>
      </c>
      <c r="AC223" s="9">
        <v>147138.88</v>
      </c>
      <c r="AD223" s="18">
        <f t="shared" si="69"/>
        <v>53264274.56</v>
      </c>
      <c r="AE223" s="19">
        <f t="shared" si="70"/>
        <v>59655987.50720001</v>
      </c>
      <c r="AF223" s="17">
        <v>400</v>
      </c>
      <c r="AG223" s="9">
        <f>ROUND((AC223*0.035+AC223),2)</f>
        <v>152288.74</v>
      </c>
      <c r="AH223" s="18">
        <f>AF223*AG223</f>
        <v>60915496</v>
      </c>
      <c r="AI223" s="19">
        <f t="shared" si="72"/>
        <v>68225355.52000001</v>
      </c>
      <c r="AJ223" s="17">
        <v>400</v>
      </c>
      <c r="AK223" s="9">
        <f>ROUND((AG223*0.035+AG223),2)</f>
        <v>157618.85</v>
      </c>
      <c r="AL223" s="18">
        <f>AJ223*AK223</f>
        <v>63047540</v>
      </c>
      <c r="AM223" s="19">
        <f t="shared" si="75"/>
        <v>70613244.80000001</v>
      </c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14"/>
      <c r="EC223" s="14"/>
      <c r="ED223" s="14"/>
      <c r="EE223" s="14"/>
      <c r="EF223" s="14"/>
      <c r="EG223" s="14"/>
      <c r="EH223" s="14"/>
      <c r="EI223" s="14"/>
      <c r="EJ223" s="14">
        <f>SUM(X223,AB223,AF223,AJ223,AN223,AR223,AV223,AZ223,BD223,BH223,BL223,BP223,BT223)</f>
        <v>1162</v>
      </c>
      <c r="EK223" s="14">
        <f>SUM(AT223,AP223,AL223,AD223,Z223,AH223,AX223,BB223,BF223,BJ223,BN223,BR223,BV223)</f>
        <v>177227310.56</v>
      </c>
      <c r="EL223" s="14">
        <f>IF(W223="С НДС",EK223*1.12,EK223)</f>
        <v>198494587.82720003</v>
      </c>
      <c r="EM223" s="40" t="s">
        <v>95</v>
      </c>
      <c r="EN223" s="20" t="s">
        <v>683</v>
      </c>
      <c r="EO223" s="20" t="s">
        <v>684</v>
      </c>
      <c r="EP223" s="20"/>
      <c r="EQ223" s="20"/>
      <c r="ER223" s="20"/>
      <c r="ES223" s="20"/>
      <c r="ET223" s="20"/>
      <c r="EU223" s="20"/>
      <c r="EV223" s="20"/>
      <c r="EW223" s="20"/>
      <c r="EX223" s="20"/>
      <c r="EY223" s="40" t="s">
        <v>263</v>
      </c>
      <c r="EZ223" s="10" t="s">
        <v>653</v>
      </c>
      <c r="FA223" s="46" t="s">
        <v>257</v>
      </c>
    </row>
    <row r="224" spans="1:157" ht="19.5" customHeight="1">
      <c r="A224" s="40" t="s">
        <v>644</v>
      </c>
      <c r="B224" s="40" t="s">
        <v>191</v>
      </c>
      <c r="C224" s="40" t="s">
        <v>192</v>
      </c>
      <c r="D224" s="40" t="s">
        <v>192</v>
      </c>
      <c r="E224" s="40" t="s">
        <v>65</v>
      </c>
      <c r="F224" s="40"/>
      <c r="G224" s="40"/>
      <c r="H224" s="40">
        <v>30</v>
      </c>
      <c r="I224" s="40">
        <v>710000000</v>
      </c>
      <c r="J224" s="40" t="s">
        <v>94</v>
      </c>
      <c r="K224" s="40" t="s">
        <v>649</v>
      </c>
      <c r="L224" s="40" t="s">
        <v>31</v>
      </c>
      <c r="M224" s="40" t="s">
        <v>194</v>
      </c>
      <c r="N224" s="40" t="s">
        <v>625</v>
      </c>
      <c r="O224" s="40"/>
      <c r="P224" s="40" t="s">
        <v>121</v>
      </c>
      <c r="Q224" s="40"/>
      <c r="R224" s="40"/>
      <c r="S224" s="40">
        <v>30</v>
      </c>
      <c r="T224" s="40">
        <v>0</v>
      </c>
      <c r="U224" s="40">
        <v>70</v>
      </c>
      <c r="V224" s="40" t="s">
        <v>650</v>
      </c>
      <c r="W224" s="40" t="s">
        <v>76</v>
      </c>
      <c r="X224" s="9"/>
      <c r="Y224" s="9"/>
      <c r="Z224" s="9"/>
      <c r="AA224" s="9"/>
      <c r="AB224" s="17">
        <v>300</v>
      </c>
      <c r="AC224" s="9">
        <v>25002.1</v>
      </c>
      <c r="AD224" s="18">
        <f t="shared" si="69"/>
        <v>7500630</v>
      </c>
      <c r="AE224" s="19">
        <f t="shared" si="70"/>
        <v>8400705.600000001</v>
      </c>
      <c r="AF224" s="17">
        <v>300</v>
      </c>
      <c r="AG224" s="9">
        <f t="shared" si="71"/>
        <v>25877.17</v>
      </c>
      <c r="AH224" s="18">
        <f t="shared" si="68"/>
        <v>7763150.999999999</v>
      </c>
      <c r="AI224" s="19">
        <f t="shared" si="72"/>
        <v>8694729.12</v>
      </c>
      <c r="AJ224" s="17">
        <v>300</v>
      </c>
      <c r="AK224" s="9">
        <f t="shared" si="73"/>
        <v>26782.87</v>
      </c>
      <c r="AL224" s="18">
        <f t="shared" si="74"/>
        <v>8034861</v>
      </c>
      <c r="AM224" s="19">
        <f t="shared" si="75"/>
        <v>8999044.32</v>
      </c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14"/>
      <c r="EC224" s="14"/>
      <c r="ED224" s="14"/>
      <c r="EE224" s="14"/>
      <c r="EF224" s="14"/>
      <c r="EG224" s="14"/>
      <c r="EH224" s="14"/>
      <c r="EI224" s="14"/>
      <c r="EJ224" s="14">
        <f t="shared" si="76"/>
        <v>900</v>
      </c>
      <c r="EK224" s="14">
        <v>0</v>
      </c>
      <c r="EL224" s="14">
        <v>0</v>
      </c>
      <c r="EM224" s="40" t="s">
        <v>95</v>
      </c>
      <c r="EN224" s="20" t="s">
        <v>685</v>
      </c>
      <c r="EO224" s="20" t="s">
        <v>686</v>
      </c>
      <c r="EP224" s="20"/>
      <c r="EQ224" s="20"/>
      <c r="ER224" s="20"/>
      <c r="ES224" s="20"/>
      <c r="ET224" s="20"/>
      <c r="EU224" s="20"/>
      <c r="EV224" s="20"/>
      <c r="EW224" s="20"/>
      <c r="EX224" s="20"/>
      <c r="EY224" s="40" t="s">
        <v>263</v>
      </c>
      <c r="EZ224" s="10" t="s">
        <v>653</v>
      </c>
      <c r="FA224" s="46" t="s">
        <v>257</v>
      </c>
    </row>
    <row r="225" spans="1:157" ht="19.5" customHeight="1">
      <c r="A225" s="40" t="s">
        <v>725</v>
      </c>
      <c r="B225" s="40" t="s">
        <v>191</v>
      </c>
      <c r="C225" s="40" t="s">
        <v>192</v>
      </c>
      <c r="D225" s="40" t="s">
        <v>192</v>
      </c>
      <c r="E225" s="40" t="s">
        <v>65</v>
      </c>
      <c r="F225" s="40"/>
      <c r="G225" s="40"/>
      <c r="H225" s="40">
        <v>30</v>
      </c>
      <c r="I225" s="40">
        <v>710000000</v>
      </c>
      <c r="J225" s="40" t="s">
        <v>94</v>
      </c>
      <c r="K225" s="20" t="s">
        <v>709</v>
      </c>
      <c r="L225" s="40" t="s">
        <v>31</v>
      </c>
      <c r="M225" s="40" t="s">
        <v>194</v>
      </c>
      <c r="N225" s="40" t="s">
        <v>625</v>
      </c>
      <c r="O225" s="40"/>
      <c r="P225" s="40" t="s">
        <v>121</v>
      </c>
      <c r="Q225" s="40"/>
      <c r="R225" s="40"/>
      <c r="S225" s="40">
        <v>30</v>
      </c>
      <c r="T225" s="40">
        <v>0</v>
      </c>
      <c r="U225" s="40">
        <v>70</v>
      </c>
      <c r="V225" s="40" t="s">
        <v>650</v>
      </c>
      <c r="W225" s="40" t="s">
        <v>76</v>
      </c>
      <c r="X225" s="9"/>
      <c r="Y225" s="9"/>
      <c r="Z225" s="9"/>
      <c r="AA225" s="9"/>
      <c r="AB225" s="17">
        <v>300</v>
      </c>
      <c r="AC225" s="9">
        <v>25002.1</v>
      </c>
      <c r="AD225" s="18">
        <f t="shared" si="69"/>
        <v>7500630</v>
      </c>
      <c r="AE225" s="19">
        <f t="shared" si="70"/>
        <v>8400705.600000001</v>
      </c>
      <c r="AF225" s="17">
        <v>300</v>
      </c>
      <c r="AG225" s="9">
        <f t="shared" si="71"/>
        <v>25877.17</v>
      </c>
      <c r="AH225" s="18">
        <f t="shared" si="68"/>
        <v>7763150.999999999</v>
      </c>
      <c r="AI225" s="19">
        <f t="shared" si="72"/>
        <v>8694729.12</v>
      </c>
      <c r="AJ225" s="17">
        <v>300</v>
      </c>
      <c r="AK225" s="9">
        <f t="shared" si="73"/>
        <v>26782.87</v>
      </c>
      <c r="AL225" s="18">
        <f t="shared" si="74"/>
        <v>8034861</v>
      </c>
      <c r="AM225" s="19">
        <f t="shared" si="75"/>
        <v>8999044.32</v>
      </c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14"/>
      <c r="EC225" s="14"/>
      <c r="ED225" s="14"/>
      <c r="EE225" s="14"/>
      <c r="EF225" s="14"/>
      <c r="EG225" s="14"/>
      <c r="EH225" s="14"/>
      <c r="EI225" s="14"/>
      <c r="EJ225" s="14">
        <f t="shared" si="76"/>
        <v>900</v>
      </c>
      <c r="EK225" s="14">
        <v>0</v>
      </c>
      <c r="EL225" s="14">
        <v>0</v>
      </c>
      <c r="EM225" s="40" t="s">
        <v>95</v>
      </c>
      <c r="EN225" s="20" t="s">
        <v>685</v>
      </c>
      <c r="EO225" s="20" t="s">
        <v>686</v>
      </c>
      <c r="EP225" s="20"/>
      <c r="EQ225" s="20"/>
      <c r="ER225" s="20"/>
      <c r="ES225" s="20"/>
      <c r="ET225" s="20"/>
      <c r="EU225" s="20"/>
      <c r="EV225" s="20"/>
      <c r="EW225" s="20"/>
      <c r="EX225" s="20"/>
      <c r="EY225" s="40" t="s">
        <v>263</v>
      </c>
      <c r="EZ225" s="10" t="s">
        <v>653</v>
      </c>
      <c r="FA225" s="46" t="s">
        <v>257</v>
      </c>
    </row>
    <row r="226" spans="1:157" ht="19.5" customHeight="1">
      <c r="A226" s="40" t="s">
        <v>775</v>
      </c>
      <c r="B226" s="40" t="s">
        <v>191</v>
      </c>
      <c r="C226" s="40" t="s">
        <v>192</v>
      </c>
      <c r="D226" s="40" t="s">
        <v>192</v>
      </c>
      <c r="E226" s="40" t="s">
        <v>65</v>
      </c>
      <c r="F226" s="40"/>
      <c r="G226" s="40"/>
      <c r="H226" s="40">
        <v>30</v>
      </c>
      <c r="I226" s="40">
        <v>710000000</v>
      </c>
      <c r="J226" s="40" t="s">
        <v>94</v>
      </c>
      <c r="K226" s="20" t="s">
        <v>709</v>
      </c>
      <c r="L226" s="40" t="s">
        <v>31</v>
      </c>
      <c r="M226" s="40" t="s">
        <v>194</v>
      </c>
      <c r="N226" s="40" t="s">
        <v>625</v>
      </c>
      <c r="O226" s="40"/>
      <c r="P226" s="40" t="s">
        <v>121</v>
      </c>
      <c r="Q226" s="40"/>
      <c r="R226" s="40"/>
      <c r="S226" s="40">
        <v>30</v>
      </c>
      <c r="T226" s="40">
        <v>0</v>
      </c>
      <c r="U226" s="40">
        <v>70</v>
      </c>
      <c r="V226" s="40" t="s">
        <v>650</v>
      </c>
      <c r="W226" s="40" t="s">
        <v>76</v>
      </c>
      <c r="X226" s="9"/>
      <c r="Y226" s="9"/>
      <c r="Z226" s="9"/>
      <c r="AA226" s="9"/>
      <c r="AB226" s="17">
        <v>217</v>
      </c>
      <c r="AC226" s="9">
        <v>25002.1</v>
      </c>
      <c r="AD226" s="18">
        <f t="shared" si="69"/>
        <v>5425455.699999999</v>
      </c>
      <c r="AE226" s="19">
        <f t="shared" si="70"/>
        <v>6076510.384</v>
      </c>
      <c r="AF226" s="17">
        <v>300</v>
      </c>
      <c r="AG226" s="9">
        <f>ROUND((AC226*0.035+AC226),2)</f>
        <v>25877.17</v>
      </c>
      <c r="AH226" s="18">
        <f>AF226*AG226</f>
        <v>7763150.999999999</v>
      </c>
      <c r="AI226" s="19">
        <f t="shared" si="72"/>
        <v>8694729.12</v>
      </c>
      <c r="AJ226" s="17">
        <v>300</v>
      </c>
      <c r="AK226" s="9">
        <f>ROUND((AG226*0.035+AG226),2)</f>
        <v>26782.87</v>
      </c>
      <c r="AL226" s="18">
        <f>AJ226*AK226</f>
        <v>8034861</v>
      </c>
      <c r="AM226" s="19">
        <f t="shared" si="75"/>
        <v>8999044.32</v>
      </c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14"/>
      <c r="EC226" s="14"/>
      <c r="ED226" s="14"/>
      <c r="EE226" s="14"/>
      <c r="EF226" s="14"/>
      <c r="EG226" s="14"/>
      <c r="EH226" s="14"/>
      <c r="EI226" s="14"/>
      <c r="EJ226" s="14">
        <f>SUM(X226,AB226,AF226,AJ226,AN226,AR226,AV226,AZ226,BD226,BH226,BL226,BP226,BT226)</f>
        <v>817</v>
      </c>
      <c r="EK226" s="14">
        <f>SUM(AT226,AP226,AL226,AD226,Z226,AH226,AX226,BB226,BF226,BJ226,BN226,BR226,BV226)</f>
        <v>21223467.7</v>
      </c>
      <c r="EL226" s="14">
        <f>IF(W226="С НДС",EK226*1.12,EK226)</f>
        <v>23770283.824</v>
      </c>
      <c r="EM226" s="40" t="s">
        <v>95</v>
      </c>
      <c r="EN226" s="20" t="s">
        <v>685</v>
      </c>
      <c r="EO226" s="20" t="s">
        <v>686</v>
      </c>
      <c r="EP226" s="20"/>
      <c r="EQ226" s="20"/>
      <c r="ER226" s="20"/>
      <c r="ES226" s="20"/>
      <c r="ET226" s="20"/>
      <c r="EU226" s="20"/>
      <c r="EV226" s="20"/>
      <c r="EW226" s="20"/>
      <c r="EX226" s="20"/>
      <c r="EY226" s="40" t="s">
        <v>263</v>
      </c>
      <c r="EZ226" s="10" t="s">
        <v>653</v>
      </c>
      <c r="FA226" s="46" t="s">
        <v>257</v>
      </c>
    </row>
    <row r="227" spans="1:157" ht="19.5" customHeight="1">
      <c r="A227" s="40" t="s">
        <v>645</v>
      </c>
      <c r="B227" s="40" t="s">
        <v>191</v>
      </c>
      <c r="C227" s="40" t="s">
        <v>192</v>
      </c>
      <c r="D227" s="40" t="s">
        <v>192</v>
      </c>
      <c r="E227" s="40" t="s">
        <v>65</v>
      </c>
      <c r="F227" s="40"/>
      <c r="G227" s="40"/>
      <c r="H227" s="40">
        <v>30</v>
      </c>
      <c r="I227" s="40">
        <v>710000000</v>
      </c>
      <c r="J227" s="40" t="s">
        <v>94</v>
      </c>
      <c r="K227" s="40" t="s">
        <v>649</v>
      </c>
      <c r="L227" s="40" t="s">
        <v>31</v>
      </c>
      <c r="M227" s="40" t="s">
        <v>194</v>
      </c>
      <c r="N227" s="40" t="s">
        <v>625</v>
      </c>
      <c r="O227" s="40"/>
      <c r="P227" s="40" t="s">
        <v>121</v>
      </c>
      <c r="Q227" s="40"/>
      <c r="R227" s="40"/>
      <c r="S227" s="40">
        <v>30</v>
      </c>
      <c r="T227" s="40">
        <v>0</v>
      </c>
      <c r="U227" s="40">
        <v>70</v>
      </c>
      <c r="V227" s="40" t="s">
        <v>650</v>
      </c>
      <c r="W227" s="40" t="s">
        <v>76</v>
      </c>
      <c r="X227" s="9"/>
      <c r="Y227" s="9"/>
      <c r="Z227" s="9"/>
      <c r="AA227" s="9"/>
      <c r="AB227" s="17">
        <v>9990</v>
      </c>
      <c r="AC227" s="9">
        <v>10590.31</v>
      </c>
      <c r="AD227" s="18">
        <f t="shared" si="69"/>
        <v>105797196.89999999</v>
      </c>
      <c r="AE227" s="19">
        <f t="shared" si="70"/>
        <v>118492860.528</v>
      </c>
      <c r="AF227" s="17">
        <v>10000</v>
      </c>
      <c r="AG227" s="9">
        <f t="shared" si="71"/>
        <v>10960.97</v>
      </c>
      <c r="AH227" s="18">
        <f t="shared" si="68"/>
        <v>109609700</v>
      </c>
      <c r="AI227" s="19">
        <f t="shared" si="72"/>
        <v>122762864.00000001</v>
      </c>
      <c r="AJ227" s="17">
        <v>10000</v>
      </c>
      <c r="AK227" s="9">
        <f t="shared" si="73"/>
        <v>11344.6</v>
      </c>
      <c r="AL227" s="18">
        <f t="shared" si="74"/>
        <v>113446000</v>
      </c>
      <c r="AM227" s="19">
        <f t="shared" si="75"/>
        <v>127059520.00000001</v>
      </c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14"/>
      <c r="EC227" s="14"/>
      <c r="ED227" s="14"/>
      <c r="EE227" s="14"/>
      <c r="EF227" s="14"/>
      <c r="EG227" s="14"/>
      <c r="EH227" s="14"/>
      <c r="EI227" s="14"/>
      <c r="EJ227" s="14">
        <f t="shared" si="76"/>
        <v>29990</v>
      </c>
      <c r="EK227" s="14">
        <v>0</v>
      </c>
      <c r="EL227" s="14">
        <v>0</v>
      </c>
      <c r="EM227" s="40" t="s">
        <v>95</v>
      </c>
      <c r="EN227" s="20" t="s">
        <v>658</v>
      </c>
      <c r="EO227" s="20" t="s">
        <v>687</v>
      </c>
      <c r="EP227" s="20"/>
      <c r="EQ227" s="20"/>
      <c r="ER227" s="20"/>
      <c r="ES227" s="20"/>
      <c r="ET227" s="20"/>
      <c r="EU227" s="20"/>
      <c r="EV227" s="20"/>
      <c r="EW227" s="20"/>
      <c r="EX227" s="20"/>
      <c r="EY227" s="40" t="s">
        <v>263</v>
      </c>
      <c r="EZ227" s="10" t="s">
        <v>653</v>
      </c>
      <c r="FA227" s="46" t="s">
        <v>257</v>
      </c>
    </row>
    <row r="228" spans="1:157" ht="19.5" customHeight="1">
      <c r="A228" s="40" t="s">
        <v>726</v>
      </c>
      <c r="B228" s="40" t="s">
        <v>191</v>
      </c>
      <c r="C228" s="40" t="s">
        <v>192</v>
      </c>
      <c r="D228" s="40" t="s">
        <v>192</v>
      </c>
      <c r="E228" s="40" t="s">
        <v>65</v>
      </c>
      <c r="F228" s="40"/>
      <c r="G228" s="40"/>
      <c r="H228" s="40">
        <v>30</v>
      </c>
      <c r="I228" s="40">
        <v>710000000</v>
      </c>
      <c r="J228" s="40" t="s">
        <v>94</v>
      </c>
      <c r="K228" s="20" t="s">
        <v>709</v>
      </c>
      <c r="L228" s="40" t="s">
        <v>31</v>
      </c>
      <c r="M228" s="40" t="s">
        <v>194</v>
      </c>
      <c r="N228" s="40" t="s">
        <v>625</v>
      </c>
      <c r="O228" s="40"/>
      <c r="P228" s="40" t="s">
        <v>121</v>
      </c>
      <c r="Q228" s="40"/>
      <c r="R228" s="40"/>
      <c r="S228" s="40">
        <v>30</v>
      </c>
      <c r="T228" s="40">
        <v>0</v>
      </c>
      <c r="U228" s="40">
        <v>70</v>
      </c>
      <c r="V228" s="40" t="s">
        <v>650</v>
      </c>
      <c r="W228" s="40" t="s">
        <v>76</v>
      </c>
      <c r="X228" s="9"/>
      <c r="Y228" s="9"/>
      <c r="Z228" s="9"/>
      <c r="AA228" s="9"/>
      <c r="AB228" s="17">
        <v>9990</v>
      </c>
      <c r="AC228" s="9">
        <v>10590.31</v>
      </c>
      <c r="AD228" s="18">
        <f t="shared" si="69"/>
        <v>105797196.89999999</v>
      </c>
      <c r="AE228" s="19">
        <f t="shared" si="70"/>
        <v>118492860.528</v>
      </c>
      <c r="AF228" s="17">
        <v>10000</v>
      </c>
      <c r="AG228" s="9">
        <f t="shared" si="71"/>
        <v>10960.97</v>
      </c>
      <c r="AH228" s="18">
        <f t="shared" si="68"/>
        <v>109609700</v>
      </c>
      <c r="AI228" s="19">
        <f t="shared" si="72"/>
        <v>122762864.00000001</v>
      </c>
      <c r="AJ228" s="17">
        <v>10000</v>
      </c>
      <c r="AK228" s="9">
        <f t="shared" si="73"/>
        <v>11344.6</v>
      </c>
      <c r="AL228" s="18">
        <f t="shared" si="74"/>
        <v>113446000</v>
      </c>
      <c r="AM228" s="19">
        <f t="shared" si="75"/>
        <v>127059520.00000001</v>
      </c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14"/>
      <c r="EC228" s="14"/>
      <c r="ED228" s="14"/>
      <c r="EE228" s="14"/>
      <c r="EF228" s="14"/>
      <c r="EG228" s="14"/>
      <c r="EH228" s="14"/>
      <c r="EI228" s="14"/>
      <c r="EJ228" s="14">
        <f t="shared" si="76"/>
        <v>29990</v>
      </c>
      <c r="EK228" s="14">
        <v>0</v>
      </c>
      <c r="EL228" s="14">
        <v>0</v>
      </c>
      <c r="EM228" s="40" t="s">
        <v>95</v>
      </c>
      <c r="EN228" s="20" t="s">
        <v>658</v>
      </c>
      <c r="EO228" s="20" t="s">
        <v>687</v>
      </c>
      <c r="EP228" s="20"/>
      <c r="EQ228" s="20"/>
      <c r="ER228" s="20"/>
      <c r="ES228" s="20"/>
      <c r="ET228" s="20"/>
      <c r="EU228" s="20"/>
      <c r="EV228" s="20"/>
      <c r="EW228" s="20"/>
      <c r="EX228" s="20"/>
      <c r="EY228" s="40" t="s">
        <v>263</v>
      </c>
      <c r="EZ228" s="10" t="s">
        <v>653</v>
      </c>
      <c r="FA228" s="46" t="s">
        <v>257</v>
      </c>
    </row>
    <row r="229" spans="1:157" ht="19.5" customHeight="1">
      <c r="A229" s="40" t="s">
        <v>776</v>
      </c>
      <c r="B229" s="40" t="s">
        <v>191</v>
      </c>
      <c r="C229" s="40" t="s">
        <v>192</v>
      </c>
      <c r="D229" s="40" t="s">
        <v>192</v>
      </c>
      <c r="E229" s="40" t="s">
        <v>65</v>
      </c>
      <c r="F229" s="40"/>
      <c r="G229" s="40"/>
      <c r="H229" s="40">
        <v>30</v>
      </c>
      <c r="I229" s="40">
        <v>710000000</v>
      </c>
      <c r="J229" s="40" t="s">
        <v>94</v>
      </c>
      <c r="K229" s="20" t="s">
        <v>709</v>
      </c>
      <c r="L229" s="40" t="s">
        <v>31</v>
      </c>
      <c r="M229" s="40" t="s">
        <v>194</v>
      </c>
      <c r="N229" s="40" t="s">
        <v>625</v>
      </c>
      <c r="O229" s="40"/>
      <c r="P229" s="40" t="s">
        <v>121</v>
      </c>
      <c r="Q229" s="40"/>
      <c r="R229" s="40"/>
      <c r="S229" s="40">
        <v>30</v>
      </c>
      <c r="T229" s="40">
        <v>0</v>
      </c>
      <c r="U229" s="40">
        <v>70</v>
      </c>
      <c r="V229" s="40" t="s">
        <v>650</v>
      </c>
      <c r="W229" s="40" t="s">
        <v>76</v>
      </c>
      <c r="X229" s="9"/>
      <c r="Y229" s="9"/>
      <c r="Z229" s="9"/>
      <c r="AA229" s="9"/>
      <c r="AB229" s="17">
        <v>8956</v>
      </c>
      <c r="AC229" s="9">
        <v>10590.31</v>
      </c>
      <c r="AD229" s="18">
        <f t="shared" si="69"/>
        <v>94846816.36</v>
      </c>
      <c r="AE229" s="19">
        <f t="shared" si="70"/>
        <v>106228434.3232</v>
      </c>
      <c r="AF229" s="17">
        <v>10000</v>
      </c>
      <c r="AG229" s="9">
        <f>ROUND((AC229*0.035+AC229),2)</f>
        <v>10960.97</v>
      </c>
      <c r="AH229" s="18">
        <f>AF229*AG229</f>
        <v>109609700</v>
      </c>
      <c r="AI229" s="19">
        <f t="shared" si="72"/>
        <v>122762864.00000001</v>
      </c>
      <c r="AJ229" s="17">
        <v>10000</v>
      </c>
      <c r="AK229" s="9">
        <f>ROUND((AG229*0.035+AG229),2)</f>
        <v>11344.6</v>
      </c>
      <c r="AL229" s="18">
        <f>AJ229*AK229</f>
        <v>113446000</v>
      </c>
      <c r="AM229" s="19">
        <f t="shared" si="75"/>
        <v>127059520.00000001</v>
      </c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14"/>
      <c r="EC229" s="14"/>
      <c r="ED229" s="14"/>
      <c r="EE229" s="14"/>
      <c r="EF229" s="14"/>
      <c r="EG229" s="14"/>
      <c r="EH229" s="14"/>
      <c r="EI229" s="14"/>
      <c r="EJ229" s="14">
        <f>SUM(X229,AB229,AF229,AJ229,AN229,AR229,AV229,AZ229,BD229,BH229,BL229,BP229,BT229)</f>
        <v>28956</v>
      </c>
      <c r="EK229" s="14">
        <f>SUM(AT229,AP229,AL229,AD229,Z229,AH229,AX229,BB229,BF229,BJ229,BN229,BR229,BV229)</f>
        <v>317902516.36</v>
      </c>
      <c r="EL229" s="14">
        <f>IF(W229="С НДС",EK229*1.12,EK229)</f>
        <v>356050818.32320005</v>
      </c>
      <c r="EM229" s="40" t="s">
        <v>95</v>
      </c>
      <c r="EN229" s="20" t="s">
        <v>658</v>
      </c>
      <c r="EO229" s="20" t="s">
        <v>687</v>
      </c>
      <c r="EP229" s="20"/>
      <c r="EQ229" s="20"/>
      <c r="ER229" s="20"/>
      <c r="ES229" s="20"/>
      <c r="ET229" s="20"/>
      <c r="EU229" s="20"/>
      <c r="EV229" s="20"/>
      <c r="EW229" s="20"/>
      <c r="EX229" s="20"/>
      <c r="EY229" s="40" t="s">
        <v>263</v>
      </c>
      <c r="EZ229" s="10" t="s">
        <v>653</v>
      </c>
      <c r="FA229" s="46" t="s">
        <v>257</v>
      </c>
    </row>
    <row r="230" spans="1:157" ht="19.5" customHeight="1">
      <c r="A230" s="40" t="s">
        <v>646</v>
      </c>
      <c r="B230" s="40" t="s">
        <v>191</v>
      </c>
      <c r="C230" s="40" t="s">
        <v>192</v>
      </c>
      <c r="D230" s="40" t="s">
        <v>192</v>
      </c>
      <c r="E230" s="40" t="s">
        <v>65</v>
      </c>
      <c r="F230" s="40"/>
      <c r="G230" s="40"/>
      <c r="H230" s="40">
        <v>30</v>
      </c>
      <c r="I230" s="40">
        <v>710000000</v>
      </c>
      <c r="J230" s="40" t="s">
        <v>94</v>
      </c>
      <c r="K230" s="40" t="s">
        <v>649</v>
      </c>
      <c r="L230" s="40" t="s">
        <v>31</v>
      </c>
      <c r="M230" s="40" t="s">
        <v>194</v>
      </c>
      <c r="N230" s="40" t="s">
        <v>625</v>
      </c>
      <c r="O230" s="40"/>
      <c r="P230" s="40" t="s">
        <v>121</v>
      </c>
      <c r="Q230" s="40"/>
      <c r="R230" s="40"/>
      <c r="S230" s="40">
        <v>30</v>
      </c>
      <c r="T230" s="40">
        <v>0</v>
      </c>
      <c r="U230" s="40">
        <v>70</v>
      </c>
      <c r="V230" s="40" t="s">
        <v>650</v>
      </c>
      <c r="W230" s="40" t="s">
        <v>76</v>
      </c>
      <c r="X230" s="9"/>
      <c r="Y230" s="9"/>
      <c r="Z230" s="9"/>
      <c r="AA230" s="9"/>
      <c r="AB230" s="17">
        <v>3035</v>
      </c>
      <c r="AC230" s="9">
        <v>1852705</v>
      </c>
      <c r="AD230" s="18">
        <f t="shared" si="69"/>
        <v>5622959675</v>
      </c>
      <c r="AE230" s="19">
        <f t="shared" si="70"/>
        <v>6297714836.000001</v>
      </c>
      <c r="AF230" s="17">
        <v>3050</v>
      </c>
      <c r="AG230" s="9">
        <f t="shared" si="71"/>
        <v>1917549.68</v>
      </c>
      <c r="AH230" s="18">
        <f t="shared" si="68"/>
        <v>5848526524</v>
      </c>
      <c r="AI230" s="19">
        <f t="shared" si="72"/>
        <v>6550349706.880001</v>
      </c>
      <c r="AJ230" s="17">
        <v>3000</v>
      </c>
      <c r="AK230" s="9">
        <f t="shared" si="73"/>
        <v>1984663.92</v>
      </c>
      <c r="AL230" s="18">
        <f t="shared" si="74"/>
        <v>5953991760</v>
      </c>
      <c r="AM230" s="19">
        <f t="shared" si="75"/>
        <v>6668470771.200001</v>
      </c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14"/>
      <c r="EC230" s="14"/>
      <c r="ED230" s="14"/>
      <c r="EE230" s="14"/>
      <c r="EF230" s="14"/>
      <c r="EG230" s="14"/>
      <c r="EH230" s="14"/>
      <c r="EI230" s="14"/>
      <c r="EJ230" s="14">
        <f t="shared" si="76"/>
        <v>9085</v>
      </c>
      <c r="EK230" s="14">
        <v>0</v>
      </c>
      <c r="EL230" s="14">
        <v>0</v>
      </c>
      <c r="EM230" s="40" t="s">
        <v>95</v>
      </c>
      <c r="EN230" s="20" t="s">
        <v>688</v>
      </c>
      <c r="EO230" s="20" t="s">
        <v>689</v>
      </c>
      <c r="EP230" s="20"/>
      <c r="EQ230" s="20"/>
      <c r="ER230" s="20"/>
      <c r="ES230" s="20"/>
      <c r="ET230" s="20"/>
      <c r="EU230" s="20"/>
      <c r="EV230" s="20"/>
      <c r="EW230" s="20"/>
      <c r="EX230" s="20"/>
      <c r="EY230" s="40" t="s">
        <v>263</v>
      </c>
      <c r="EZ230" s="10" t="s">
        <v>653</v>
      </c>
      <c r="FA230" s="46" t="s">
        <v>257</v>
      </c>
    </row>
    <row r="231" spans="1:157" ht="19.5" customHeight="1">
      <c r="A231" s="40" t="s">
        <v>727</v>
      </c>
      <c r="B231" s="40" t="s">
        <v>191</v>
      </c>
      <c r="C231" s="40" t="s">
        <v>192</v>
      </c>
      <c r="D231" s="40" t="s">
        <v>192</v>
      </c>
      <c r="E231" s="40" t="s">
        <v>65</v>
      </c>
      <c r="F231" s="40"/>
      <c r="G231" s="40"/>
      <c r="H231" s="40">
        <v>30</v>
      </c>
      <c r="I231" s="40">
        <v>710000000</v>
      </c>
      <c r="J231" s="40" t="s">
        <v>94</v>
      </c>
      <c r="K231" s="20" t="s">
        <v>709</v>
      </c>
      <c r="L231" s="40" t="s">
        <v>31</v>
      </c>
      <c r="M231" s="40" t="s">
        <v>194</v>
      </c>
      <c r="N231" s="40" t="s">
        <v>625</v>
      </c>
      <c r="O231" s="40"/>
      <c r="P231" s="40" t="s">
        <v>121</v>
      </c>
      <c r="Q231" s="40"/>
      <c r="R231" s="40"/>
      <c r="S231" s="40">
        <v>30</v>
      </c>
      <c r="T231" s="40">
        <v>0</v>
      </c>
      <c r="U231" s="40">
        <v>70</v>
      </c>
      <c r="V231" s="40" t="s">
        <v>650</v>
      </c>
      <c r="W231" s="40" t="s">
        <v>76</v>
      </c>
      <c r="X231" s="9"/>
      <c r="Y231" s="9"/>
      <c r="Z231" s="9"/>
      <c r="AA231" s="9"/>
      <c r="AB231" s="17">
        <v>3035</v>
      </c>
      <c r="AC231" s="9">
        <v>1852705</v>
      </c>
      <c r="AD231" s="18">
        <f t="shared" si="69"/>
        <v>5622959675</v>
      </c>
      <c r="AE231" s="19">
        <f t="shared" si="70"/>
        <v>6297714836.000001</v>
      </c>
      <c r="AF231" s="17">
        <v>3050</v>
      </c>
      <c r="AG231" s="9">
        <f t="shared" si="71"/>
        <v>1917549.68</v>
      </c>
      <c r="AH231" s="18">
        <f t="shared" si="68"/>
        <v>5848526524</v>
      </c>
      <c r="AI231" s="19">
        <f t="shared" si="72"/>
        <v>6550349706.880001</v>
      </c>
      <c r="AJ231" s="17">
        <v>3000</v>
      </c>
      <c r="AK231" s="9">
        <f t="shared" si="73"/>
        <v>1984663.92</v>
      </c>
      <c r="AL231" s="18">
        <f t="shared" si="74"/>
        <v>5953991760</v>
      </c>
      <c r="AM231" s="19">
        <f t="shared" si="75"/>
        <v>6668470771.200001</v>
      </c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14"/>
      <c r="EC231" s="14"/>
      <c r="ED231" s="14"/>
      <c r="EE231" s="14"/>
      <c r="EF231" s="14"/>
      <c r="EG231" s="14"/>
      <c r="EH231" s="14"/>
      <c r="EI231" s="14"/>
      <c r="EJ231" s="14">
        <f t="shared" si="76"/>
        <v>9085</v>
      </c>
      <c r="EK231" s="14">
        <v>0</v>
      </c>
      <c r="EL231" s="14">
        <v>0</v>
      </c>
      <c r="EM231" s="40" t="s">
        <v>95</v>
      </c>
      <c r="EN231" s="20" t="s">
        <v>688</v>
      </c>
      <c r="EO231" s="20" t="s">
        <v>689</v>
      </c>
      <c r="EP231" s="20"/>
      <c r="EQ231" s="20"/>
      <c r="ER231" s="20"/>
      <c r="ES231" s="20"/>
      <c r="ET231" s="20"/>
      <c r="EU231" s="20"/>
      <c r="EV231" s="20"/>
      <c r="EW231" s="20"/>
      <c r="EX231" s="20"/>
      <c r="EY231" s="40" t="s">
        <v>263</v>
      </c>
      <c r="EZ231" s="10" t="s">
        <v>653</v>
      </c>
      <c r="FA231" s="46" t="s">
        <v>257</v>
      </c>
    </row>
    <row r="232" spans="1:157" ht="19.5" customHeight="1">
      <c r="A232" s="40" t="s">
        <v>777</v>
      </c>
      <c r="B232" s="40" t="s">
        <v>191</v>
      </c>
      <c r="C232" s="40" t="s">
        <v>192</v>
      </c>
      <c r="D232" s="40" t="s">
        <v>192</v>
      </c>
      <c r="E232" s="40" t="s">
        <v>65</v>
      </c>
      <c r="F232" s="40"/>
      <c r="G232" s="40"/>
      <c r="H232" s="40">
        <v>30</v>
      </c>
      <c r="I232" s="40">
        <v>710000000</v>
      </c>
      <c r="J232" s="40" t="s">
        <v>94</v>
      </c>
      <c r="K232" s="20" t="s">
        <v>709</v>
      </c>
      <c r="L232" s="40" t="s">
        <v>31</v>
      </c>
      <c r="M232" s="40" t="s">
        <v>194</v>
      </c>
      <c r="N232" s="40" t="s">
        <v>625</v>
      </c>
      <c r="O232" s="40"/>
      <c r="P232" s="40" t="s">
        <v>121</v>
      </c>
      <c r="Q232" s="40"/>
      <c r="R232" s="40"/>
      <c r="S232" s="40">
        <v>30</v>
      </c>
      <c r="T232" s="40">
        <v>0</v>
      </c>
      <c r="U232" s="40">
        <v>70</v>
      </c>
      <c r="V232" s="40" t="s">
        <v>650</v>
      </c>
      <c r="W232" s="40" t="s">
        <v>76</v>
      </c>
      <c r="X232" s="9"/>
      <c r="Y232" s="9"/>
      <c r="Z232" s="9"/>
      <c r="AA232" s="9"/>
      <c r="AB232" s="17">
        <v>2789</v>
      </c>
      <c r="AC232" s="9">
        <v>1852705</v>
      </c>
      <c r="AD232" s="18">
        <f t="shared" si="69"/>
        <v>5167194245</v>
      </c>
      <c r="AE232" s="19">
        <f t="shared" si="70"/>
        <v>5787257554.400001</v>
      </c>
      <c r="AF232" s="17">
        <v>3020</v>
      </c>
      <c r="AG232" s="9">
        <f t="shared" si="71"/>
        <v>1917549.68</v>
      </c>
      <c r="AH232" s="18">
        <f t="shared" si="68"/>
        <v>5791000033.599999</v>
      </c>
      <c r="AI232" s="19">
        <f t="shared" si="72"/>
        <v>6485920037.632</v>
      </c>
      <c r="AJ232" s="17">
        <v>3000</v>
      </c>
      <c r="AK232" s="9">
        <f>ROUND((AG232*0.035+AG232),2)</f>
        <v>1984663.92</v>
      </c>
      <c r="AL232" s="18">
        <f>AJ232*AK232</f>
        <v>5953991760</v>
      </c>
      <c r="AM232" s="19">
        <f t="shared" si="75"/>
        <v>6668470771.200001</v>
      </c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14"/>
      <c r="EC232" s="14"/>
      <c r="ED232" s="14"/>
      <c r="EE232" s="14"/>
      <c r="EF232" s="14"/>
      <c r="EG232" s="14"/>
      <c r="EH232" s="14"/>
      <c r="EI232" s="14"/>
      <c r="EJ232" s="14">
        <f>SUM(X232,AB232,AF232,AJ232,AN232,AR232,AV232,AZ232,BD232,BH232,BL232,BP232,BT232)</f>
        <v>8809</v>
      </c>
      <c r="EK232" s="14">
        <f>SUM(AT232,AP232,AL232,AD232,Z232,AH232,AX232,BB232,BF232,BJ232,BN232,BR232,BV232)</f>
        <v>16912186038.599998</v>
      </c>
      <c r="EL232" s="14">
        <f>IF(W232="С НДС",EK232*1.12,EK232)</f>
        <v>18941648363.232</v>
      </c>
      <c r="EM232" s="40" t="s">
        <v>95</v>
      </c>
      <c r="EN232" s="20" t="s">
        <v>688</v>
      </c>
      <c r="EO232" s="20" t="s">
        <v>689</v>
      </c>
      <c r="EP232" s="20"/>
      <c r="EQ232" s="20"/>
      <c r="ER232" s="20"/>
      <c r="ES232" s="20"/>
      <c r="ET232" s="20"/>
      <c r="EU232" s="20"/>
      <c r="EV232" s="20"/>
      <c r="EW232" s="20"/>
      <c r="EX232" s="20"/>
      <c r="EY232" s="40" t="s">
        <v>263</v>
      </c>
      <c r="EZ232" s="10" t="s">
        <v>653</v>
      </c>
      <c r="FA232" s="46" t="s">
        <v>257</v>
      </c>
    </row>
    <row r="233" spans="1:157" ht="19.5" customHeight="1">
      <c r="A233" s="40" t="s">
        <v>647</v>
      </c>
      <c r="B233" s="40" t="s">
        <v>191</v>
      </c>
      <c r="C233" s="40" t="s">
        <v>192</v>
      </c>
      <c r="D233" s="40" t="s">
        <v>192</v>
      </c>
      <c r="E233" s="40" t="s">
        <v>65</v>
      </c>
      <c r="F233" s="40"/>
      <c r="G233" s="40"/>
      <c r="H233" s="40">
        <v>30</v>
      </c>
      <c r="I233" s="40">
        <v>710000000</v>
      </c>
      <c r="J233" s="40" t="s">
        <v>94</v>
      </c>
      <c r="K233" s="40" t="s">
        <v>649</v>
      </c>
      <c r="L233" s="40" t="s">
        <v>31</v>
      </c>
      <c r="M233" s="40" t="s">
        <v>194</v>
      </c>
      <c r="N233" s="40" t="s">
        <v>625</v>
      </c>
      <c r="O233" s="40"/>
      <c r="P233" s="40" t="s">
        <v>121</v>
      </c>
      <c r="Q233" s="40"/>
      <c r="R233" s="40"/>
      <c r="S233" s="40">
        <v>30</v>
      </c>
      <c r="T233" s="40">
        <v>0</v>
      </c>
      <c r="U233" s="40">
        <v>70</v>
      </c>
      <c r="V233" s="40" t="s">
        <v>650</v>
      </c>
      <c r="W233" s="40" t="s">
        <v>76</v>
      </c>
      <c r="X233" s="9"/>
      <c r="Y233" s="9"/>
      <c r="Z233" s="9"/>
      <c r="AA233" s="9"/>
      <c r="AB233" s="17">
        <v>131</v>
      </c>
      <c r="AC233" s="9">
        <v>25757723.82</v>
      </c>
      <c r="AD233" s="18">
        <f t="shared" si="69"/>
        <v>3374261820.42</v>
      </c>
      <c r="AE233" s="19">
        <f t="shared" si="70"/>
        <v>3779173238.8704004</v>
      </c>
      <c r="AF233" s="17">
        <v>140</v>
      </c>
      <c r="AG233" s="9">
        <f t="shared" si="71"/>
        <v>26659244.15</v>
      </c>
      <c r="AH233" s="18">
        <f t="shared" si="68"/>
        <v>3732294181</v>
      </c>
      <c r="AI233" s="19">
        <f t="shared" si="72"/>
        <v>4180169482.7200003</v>
      </c>
      <c r="AJ233" s="17">
        <v>172</v>
      </c>
      <c r="AK233" s="9">
        <f t="shared" si="73"/>
        <v>27592317.7</v>
      </c>
      <c r="AL233" s="18">
        <f t="shared" si="74"/>
        <v>4745878644.4</v>
      </c>
      <c r="AM233" s="19">
        <f t="shared" si="75"/>
        <v>5315384081.728</v>
      </c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14"/>
      <c r="EC233" s="14"/>
      <c r="ED233" s="14"/>
      <c r="EE233" s="14"/>
      <c r="EF233" s="14"/>
      <c r="EG233" s="14"/>
      <c r="EH233" s="14"/>
      <c r="EI233" s="14"/>
      <c r="EJ233" s="14">
        <f t="shared" si="76"/>
        <v>443</v>
      </c>
      <c r="EK233" s="14">
        <v>0</v>
      </c>
      <c r="EL233" s="14">
        <f>IF(W233="С НДС",EK233*1.12,EK233)</f>
        <v>0</v>
      </c>
      <c r="EM233" s="40" t="s">
        <v>95</v>
      </c>
      <c r="EN233" s="20" t="s">
        <v>690</v>
      </c>
      <c r="EO233" s="20" t="s">
        <v>691</v>
      </c>
      <c r="EP233" s="20"/>
      <c r="EQ233" s="20"/>
      <c r="ER233" s="20"/>
      <c r="ES233" s="20"/>
      <c r="ET233" s="20"/>
      <c r="EU233" s="20"/>
      <c r="EV233" s="20"/>
      <c r="EW233" s="20"/>
      <c r="EX233" s="20"/>
      <c r="EY233" s="40" t="s">
        <v>263</v>
      </c>
      <c r="EZ233" s="10" t="s">
        <v>653</v>
      </c>
      <c r="FA233" s="46" t="s">
        <v>257</v>
      </c>
    </row>
    <row r="234" spans="1:157" ht="19.5" customHeight="1">
      <c r="A234" s="40" t="s">
        <v>728</v>
      </c>
      <c r="B234" s="40" t="s">
        <v>191</v>
      </c>
      <c r="C234" s="40" t="s">
        <v>192</v>
      </c>
      <c r="D234" s="40" t="s">
        <v>192</v>
      </c>
      <c r="E234" s="40" t="s">
        <v>65</v>
      </c>
      <c r="F234" s="40"/>
      <c r="G234" s="40"/>
      <c r="H234" s="40">
        <v>30</v>
      </c>
      <c r="I234" s="40">
        <v>710000000</v>
      </c>
      <c r="J234" s="40" t="s">
        <v>94</v>
      </c>
      <c r="K234" s="20" t="s">
        <v>709</v>
      </c>
      <c r="L234" s="40" t="s">
        <v>31</v>
      </c>
      <c r="M234" s="40" t="s">
        <v>194</v>
      </c>
      <c r="N234" s="40" t="s">
        <v>625</v>
      </c>
      <c r="O234" s="40"/>
      <c r="P234" s="40" t="s">
        <v>121</v>
      </c>
      <c r="Q234" s="40"/>
      <c r="R234" s="40"/>
      <c r="S234" s="40">
        <v>30</v>
      </c>
      <c r="T234" s="40">
        <v>0</v>
      </c>
      <c r="U234" s="40">
        <v>70</v>
      </c>
      <c r="V234" s="40" t="s">
        <v>650</v>
      </c>
      <c r="W234" s="40" t="s">
        <v>76</v>
      </c>
      <c r="X234" s="9"/>
      <c r="Y234" s="9"/>
      <c r="Z234" s="9"/>
      <c r="AA234" s="9"/>
      <c r="AB234" s="17">
        <v>131</v>
      </c>
      <c r="AC234" s="9">
        <v>25757723.82</v>
      </c>
      <c r="AD234" s="18">
        <f t="shared" si="69"/>
        <v>3374261820.42</v>
      </c>
      <c r="AE234" s="19">
        <f t="shared" si="70"/>
        <v>3779173238.8704004</v>
      </c>
      <c r="AF234" s="17">
        <v>140</v>
      </c>
      <c r="AG234" s="9">
        <f t="shared" si="71"/>
        <v>26659244.15</v>
      </c>
      <c r="AH234" s="18">
        <f t="shared" si="68"/>
        <v>3732294181</v>
      </c>
      <c r="AI234" s="19">
        <f t="shared" si="72"/>
        <v>4180169482.7200003</v>
      </c>
      <c r="AJ234" s="17">
        <v>172</v>
      </c>
      <c r="AK234" s="9">
        <f t="shared" si="73"/>
        <v>27592317.7</v>
      </c>
      <c r="AL234" s="18">
        <f t="shared" si="74"/>
        <v>4745878644.4</v>
      </c>
      <c r="AM234" s="19">
        <f t="shared" si="75"/>
        <v>5315384081.728</v>
      </c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14"/>
      <c r="EC234" s="14"/>
      <c r="ED234" s="14"/>
      <c r="EE234" s="14"/>
      <c r="EF234" s="14"/>
      <c r="EG234" s="14"/>
      <c r="EH234" s="14"/>
      <c r="EI234" s="14"/>
      <c r="EJ234" s="14">
        <f t="shared" si="76"/>
        <v>443</v>
      </c>
      <c r="EK234" s="14">
        <v>0</v>
      </c>
      <c r="EL234" s="14">
        <v>0</v>
      </c>
      <c r="EM234" s="40" t="s">
        <v>95</v>
      </c>
      <c r="EN234" s="20" t="s">
        <v>690</v>
      </c>
      <c r="EO234" s="20" t="s">
        <v>691</v>
      </c>
      <c r="EP234" s="20"/>
      <c r="EQ234" s="20"/>
      <c r="ER234" s="20"/>
      <c r="ES234" s="20"/>
      <c r="ET234" s="20"/>
      <c r="EU234" s="20"/>
      <c r="EV234" s="20"/>
      <c r="EW234" s="20"/>
      <c r="EX234" s="20"/>
      <c r="EY234" s="40" t="s">
        <v>263</v>
      </c>
      <c r="EZ234" s="10" t="s">
        <v>653</v>
      </c>
      <c r="FA234" s="46" t="s">
        <v>257</v>
      </c>
    </row>
    <row r="235" spans="1:157" ht="19.5" customHeight="1">
      <c r="A235" s="40" t="s">
        <v>778</v>
      </c>
      <c r="B235" s="40" t="s">
        <v>191</v>
      </c>
      <c r="C235" s="40" t="s">
        <v>192</v>
      </c>
      <c r="D235" s="40" t="s">
        <v>192</v>
      </c>
      <c r="E235" s="40" t="s">
        <v>65</v>
      </c>
      <c r="F235" s="40"/>
      <c r="G235" s="40"/>
      <c r="H235" s="40">
        <v>30</v>
      </c>
      <c r="I235" s="40">
        <v>710000000</v>
      </c>
      <c r="J235" s="40" t="s">
        <v>94</v>
      </c>
      <c r="K235" s="20" t="s">
        <v>709</v>
      </c>
      <c r="L235" s="40" t="s">
        <v>31</v>
      </c>
      <c r="M235" s="40" t="s">
        <v>194</v>
      </c>
      <c r="N235" s="40" t="s">
        <v>625</v>
      </c>
      <c r="O235" s="40"/>
      <c r="P235" s="40" t="s">
        <v>121</v>
      </c>
      <c r="Q235" s="40"/>
      <c r="R235" s="40"/>
      <c r="S235" s="40">
        <v>30</v>
      </c>
      <c r="T235" s="40">
        <v>0</v>
      </c>
      <c r="U235" s="40">
        <v>70</v>
      </c>
      <c r="V235" s="40" t="s">
        <v>650</v>
      </c>
      <c r="W235" s="40" t="s">
        <v>76</v>
      </c>
      <c r="X235" s="9"/>
      <c r="Y235" s="9"/>
      <c r="Z235" s="9"/>
      <c r="AA235" s="9"/>
      <c r="AB235" s="17">
        <v>120</v>
      </c>
      <c r="AC235" s="9">
        <v>25757723.82</v>
      </c>
      <c r="AD235" s="18">
        <f t="shared" si="69"/>
        <v>3090926858.4</v>
      </c>
      <c r="AE235" s="19">
        <f t="shared" si="70"/>
        <v>3461838081.4080005</v>
      </c>
      <c r="AF235" s="17">
        <v>114</v>
      </c>
      <c r="AG235" s="9">
        <f t="shared" si="71"/>
        <v>26659244.15</v>
      </c>
      <c r="AH235" s="18">
        <f t="shared" si="68"/>
        <v>3039153833.1</v>
      </c>
      <c r="AI235" s="19">
        <f t="shared" si="72"/>
        <v>3403852293.072</v>
      </c>
      <c r="AJ235" s="17">
        <v>172</v>
      </c>
      <c r="AK235" s="9">
        <f>ROUND((AG235*0.035+AG235),2)</f>
        <v>27592317.7</v>
      </c>
      <c r="AL235" s="18">
        <f>AJ235*AK235</f>
        <v>4745878644.4</v>
      </c>
      <c r="AM235" s="19">
        <f t="shared" si="75"/>
        <v>5315384081.728</v>
      </c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14"/>
      <c r="EC235" s="14"/>
      <c r="ED235" s="14"/>
      <c r="EE235" s="14"/>
      <c r="EF235" s="14"/>
      <c r="EG235" s="14"/>
      <c r="EH235" s="14"/>
      <c r="EI235" s="14"/>
      <c r="EJ235" s="14">
        <f>SUM(X235,AB235,AF235,AJ235,AN235,AR235,AV235,AZ235,BD235,BH235,BL235,BP235,BT235)</f>
        <v>406</v>
      </c>
      <c r="EK235" s="14">
        <f>SUM(AT235,AP235,AL235,AD235,Z235,AH235,AX235,BB235,BF235,BJ235,BN235,BR235,BV235)</f>
        <v>10875959335.9</v>
      </c>
      <c r="EL235" s="14">
        <f>IF(W235="С НДС",EK235*1.12,EK235)</f>
        <v>12181074456.208</v>
      </c>
      <c r="EM235" s="40" t="s">
        <v>95</v>
      </c>
      <c r="EN235" s="20" t="s">
        <v>690</v>
      </c>
      <c r="EO235" s="20" t="s">
        <v>691</v>
      </c>
      <c r="EP235" s="20"/>
      <c r="EQ235" s="20"/>
      <c r="ER235" s="20"/>
      <c r="ES235" s="20"/>
      <c r="ET235" s="20"/>
      <c r="EU235" s="20"/>
      <c r="EV235" s="20"/>
      <c r="EW235" s="20"/>
      <c r="EX235" s="20"/>
      <c r="EY235" s="40" t="s">
        <v>263</v>
      </c>
      <c r="EZ235" s="10" t="s">
        <v>653</v>
      </c>
      <c r="FA235" s="46" t="s">
        <v>257</v>
      </c>
    </row>
    <row r="236" spans="1:157" ht="19.5" customHeight="1">
      <c r="A236" s="40" t="s">
        <v>648</v>
      </c>
      <c r="B236" s="40" t="s">
        <v>191</v>
      </c>
      <c r="C236" s="40" t="s">
        <v>192</v>
      </c>
      <c r="D236" s="40" t="s">
        <v>192</v>
      </c>
      <c r="E236" s="40" t="s">
        <v>65</v>
      </c>
      <c r="F236" s="40"/>
      <c r="G236" s="40"/>
      <c r="H236" s="40">
        <v>30</v>
      </c>
      <c r="I236" s="40">
        <v>710000000</v>
      </c>
      <c r="J236" s="40" t="s">
        <v>94</v>
      </c>
      <c r="K236" s="40" t="s">
        <v>649</v>
      </c>
      <c r="L236" s="40" t="s">
        <v>31</v>
      </c>
      <c r="M236" s="40" t="s">
        <v>194</v>
      </c>
      <c r="N236" s="40" t="s">
        <v>625</v>
      </c>
      <c r="O236" s="40"/>
      <c r="P236" s="40" t="s">
        <v>121</v>
      </c>
      <c r="Q236" s="40"/>
      <c r="R236" s="40"/>
      <c r="S236" s="40">
        <v>30</v>
      </c>
      <c r="T236" s="40">
        <v>0</v>
      </c>
      <c r="U236" s="40">
        <v>70</v>
      </c>
      <c r="V236" s="40" t="s">
        <v>650</v>
      </c>
      <c r="W236" s="40" t="s">
        <v>76</v>
      </c>
      <c r="X236" s="9"/>
      <c r="Y236" s="9"/>
      <c r="Z236" s="9"/>
      <c r="AA236" s="9"/>
      <c r="AB236" s="17">
        <v>30</v>
      </c>
      <c r="AC236" s="9">
        <v>80146922.71</v>
      </c>
      <c r="AD236" s="18">
        <f t="shared" si="69"/>
        <v>2404407681.2999997</v>
      </c>
      <c r="AE236" s="19">
        <f t="shared" si="70"/>
        <v>2692936603.0559998</v>
      </c>
      <c r="AF236" s="17">
        <v>22</v>
      </c>
      <c r="AG236" s="9">
        <f t="shared" si="71"/>
        <v>82952065</v>
      </c>
      <c r="AH236" s="18">
        <f t="shared" si="68"/>
        <v>1824945430</v>
      </c>
      <c r="AI236" s="19">
        <f t="shared" si="72"/>
        <v>2043938881.6000001</v>
      </c>
      <c r="AJ236" s="17">
        <v>10</v>
      </c>
      <c r="AK236" s="9">
        <f t="shared" si="73"/>
        <v>85855387.28</v>
      </c>
      <c r="AL236" s="18">
        <f t="shared" si="74"/>
        <v>858553872.8</v>
      </c>
      <c r="AM236" s="19">
        <f t="shared" si="75"/>
        <v>961580337.536</v>
      </c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14"/>
      <c r="EC236" s="14"/>
      <c r="ED236" s="14"/>
      <c r="EE236" s="14"/>
      <c r="EF236" s="14"/>
      <c r="EG236" s="14"/>
      <c r="EH236" s="14"/>
      <c r="EI236" s="14"/>
      <c r="EJ236" s="14">
        <f t="shared" si="76"/>
        <v>62</v>
      </c>
      <c r="EK236" s="14">
        <v>0</v>
      </c>
      <c r="EL236" s="14">
        <f>IF(W236="С НДС",EK236*1.12,EK236)</f>
        <v>0</v>
      </c>
      <c r="EM236" s="40" t="s">
        <v>95</v>
      </c>
      <c r="EN236" s="20" t="s">
        <v>692</v>
      </c>
      <c r="EO236" s="20" t="s">
        <v>693</v>
      </c>
      <c r="EP236" s="20"/>
      <c r="EQ236" s="20"/>
      <c r="ER236" s="20"/>
      <c r="ES236" s="20"/>
      <c r="ET236" s="20"/>
      <c r="EU236" s="20"/>
      <c r="EV236" s="20"/>
      <c r="EW236" s="20"/>
      <c r="EX236" s="20"/>
      <c r="EY236" s="40" t="s">
        <v>263</v>
      </c>
      <c r="EZ236" s="10" t="s">
        <v>653</v>
      </c>
      <c r="FA236" s="46" t="s">
        <v>257</v>
      </c>
    </row>
    <row r="237" spans="1:157" ht="19.5" customHeight="1">
      <c r="A237" s="40" t="s">
        <v>729</v>
      </c>
      <c r="B237" s="40" t="s">
        <v>191</v>
      </c>
      <c r="C237" s="40" t="s">
        <v>192</v>
      </c>
      <c r="D237" s="40" t="s">
        <v>192</v>
      </c>
      <c r="E237" s="40" t="s">
        <v>65</v>
      </c>
      <c r="F237" s="40"/>
      <c r="G237" s="40"/>
      <c r="H237" s="40">
        <v>30</v>
      </c>
      <c r="I237" s="40">
        <v>710000000</v>
      </c>
      <c r="J237" s="40" t="s">
        <v>94</v>
      </c>
      <c r="K237" s="20" t="s">
        <v>709</v>
      </c>
      <c r="L237" s="40" t="s">
        <v>31</v>
      </c>
      <c r="M237" s="40" t="s">
        <v>194</v>
      </c>
      <c r="N237" s="40" t="s">
        <v>625</v>
      </c>
      <c r="O237" s="40"/>
      <c r="P237" s="40" t="s">
        <v>121</v>
      </c>
      <c r="Q237" s="40"/>
      <c r="R237" s="40"/>
      <c r="S237" s="40">
        <v>30</v>
      </c>
      <c r="T237" s="40">
        <v>0</v>
      </c>
      <c r="U237" s="40">
        <v>70</v>
      </c>
      <c r="V237" s="40" t="s">
        <v>650</v>
      </c>
      <c r="W237" s="40" t="s">
        <v>76</v>
      </c>
      <c r="X237" s="9"/>
      <c r="Y237" s="9"/>
      <c r="Z237" s="9"/>
      <c r="AA237" s="9"/>
      <c r="AB237" s="17">
        <v>30</v>
      </c>
      <c r="AC237" s="9">
        <v>80146922.71</v>
      </c>
      <c r="AD237" s="18">
        <f t="shared" si="69"/>
        <v>2404407681.2999997</v>
      </c>
      <c r="AE237" s="19">
        <f t="shared" si="70"/>
        <v>2692936603.0559998</v>
      </c>
      <c r="AF237" s="17">
        <v>22</v>
      </c>
      <c r="AG237" s="9">
        <f t="shared" si="71"/>
        <v>82952065</v>
      </c>
      <c r="AH237" s="18">
        <f t="shared" si="68"/>
        <v>1824945430</v>
      </c>
      <c r="AI237" s="19">
        <f t="shared" si="72"/>
        <v>2043938881.6000001</v>
      </c>
      <c r="AJ237" s="17">
        <v>10</v>
      </c>
      <c r="AK237" s="9">
        <f t="shared" si="73"/>
        <v>85855387.28</v>
      </c>
      <c r="AL237" s="18">
        <f t="shared" si="74"/>
        <v>858553872.8</v>
      </c>
      <c r="AM237" s="19">
        <f t="shared" si="75"/>
        <v>961580337.536</v>
      </c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14"/>
      <c r="EC237" s="14"/>
      <c r="ED237" s="14"/>
      <c r="EE237" s="14"/>
      <c r="EF237" s="14"/>
      <c r="EG237" s="14"/>
      <c r="EH237" s="14"/>
      <c r="EI237" s="14"/>
      <c r="EJ237" s="14">
        <f t="shared" si="76"/>
        <v>62</v>
      </c>
      <c r="EK237" s="14">
        <v>0</v>
      </c>
      <c r="EL237" s="14">
        <v>0</v>
      </c>
      <c r="EM237" s="40" t="s">
        <v>95</v>
      </c>
      <c r="EN237" s="20" t="s">
        <v>692</v>
      </c>
      <c r="EO237" s="20" t="s">
        <v>693</v>
      </c>
      <c r="EP237" s="20"/>
      <c r="EQ237" s="20"/>
      <c r="ER237" s="20"/>
      <c r="ES237" s="20"/>
      <c r="ET237" s="20"/>
      <c r="EU237" s="20"/>
      <c r="EV237" s="20"/>
      <c r="EW237" s="20"/>
      <c r="EX237" s="20"/>
      <c r="EY237" s="40" t="s">
        <v>263</v>
      </c>
      <c r="EZ237" s="10" t="s">
        <v>653</v>
      </c>
      <c r="FA237" s="46" t="s">
        <v>257</v>
      </c>
    </row>
    <row r="238" spans="1:157" ht="19.5" customHeight="1">
      <c r="A238" s="40" t="s">
        <v>779</v>
      </c>
      <c r="B238" s="40" t="s">
        <v>191</v>
      </c>
      <c r="C238" s="40" t="s">
        <v>192</v>
      </c>
      <c r="D238" s="40" t="s">
        <v>192</v>
      </c>
      <c r="E238" s="40" t="s">
        <v>65</v>
      </c>
      <c r="F238" s="40"/>
      <c r="G238" s="40"/>
      <c r="H238" s="40">
        <v>30</v>
      </c>
      <c r="I238" s="40">
        <v>710000000</v>
      </c>
      <c r="J238" s="40" t="s">
        <v>94</v>
      </c>
      <c r="K238" s="20" t="s">
        <v>709</v>
      </c>
      <c r="L238" s="40" t="s">
        <v>31</v>
      </c>
      <c r="M238" s="40" t="s">
        <v>194</v>
      </c>
      <c r="N238" s="40" t="s">
        <v>625</v>
      </c>
      <c r="O238" s="40"/>
      <c r="P238" s="40" t="s">
        <v>121</v>
      </c>
      <c r="Q238" s="40"/>
      <c r="R238" s="40"/>
      <c r="S238" s="40">
        <v>30</v>
      </c>
      <c r="T238" s="40">
        <v>0</v>
      </c>
      <c r="U238" s="40">
        <v>70</v>
      </c>
      <c r="V238" s="40" t="s">
        <v>650</v>
      </c>
      <c r="W238" s="40" t="s">
        <v>76</v>
      </c>
      <c r="X238" s="9"/>
      <c r="Y238" s="9"/>
      <c r="Z238" s="9"/>
      <c r="AA238" s="9"/>
      <c r="AB238" s="17">
        <v>30</v>
      </c>
      <c r="AC238" s="9">
        <v>80146922.71</v>
      </c>
      <c r="AD238" s="18">
        <f t="shared" si="69"/>
        <v>2404407681.2999997</v>
      </c>
      <c r="AE238" s="19">
        <f t="shared" si="70"/>
        <v>2692936603.0559998</v>
      </c>
      <c r="AF238" s="17">
        <v>14</v>
      </c>
      <c r="AG238" s="9">
        <f t="shared" si="71"/>
        <v>82952065</v>
      </c>
      <c r="AH238" s="18">
        <f t="shared" si="68"/>
        <v>1161328910</v>
      </c>
      <c r="AI238" s="19">
        <f t="shared" si="72"/>
        <v>1300688379.2</v>
      </c>
      <c r="AJ238" s="17">
        <v>10</v>
      </c>
      <c r="AK238" s="9">
        <f>ROUND((AG238*0.035+AG238),2)</f>
        <v>85855387.28</v>
      </c>
      <c r="AL238" s="18">
        <f>AJ238*AK238</f>
        <v>858553872.8</v>
      </c>
      <c r="AM238" s="19">
        <f t="shared" si="75"/>
        <v>961580337.536</v>
      </c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14"/>
      <c r="EC238" s="14"/>
      <c r="ED238" s="14"/>
      <c r="EE238" s="14"/>
      <c r="EF238" s="14"/>
      <c r="EG238" s="14"/>
      <c r="EH238" s="14"/>
      <c r="EI238" s="14"/>
      <c r="EJ238" s="14">
        <f>SUM(X238,AB238,AF238,AJ238,AN238,AR238,AV238,AZ238,BD238,BH238,BL238,BP238,BT238)</f>
        <v>54</v>
      </c>
      <c r="EK238" s="14">
        <f>SUM(AT238,AP238,AL238,AD238,Z238,AH238,AX238,BB238,BF238,BJ238,BN238,BR238,BV238)</f>
        <v>4424290464.099999</v>
      </c>
      <c r="EL238" s="14">
        <f>IF(W238="С НДС",EK238*1.12,EK238)</f>
        <v>4955205319.792</v>
      </c>
      <c r="EM238" s="40" t="s">
        <v>95</v>
      </c>
      <c r="EN238" s="20" t="s">
        <v>692</v>
      </c>
      <c r="EO238" s="20" t="s">
        <v>693</v>
      </c>
      <c r="EP238" s="20"/>
      <c r="EQ238" s="20"/>
      <c r="ER238" s="20"/>
      <c r="ES238" s="20"/>
      <c r="ET238" s="20"/>
      <c r="EU238" s="20"/>
      <c r="EV238" s="20"/>
      <c r="EW238" s="20"/>
      <c r="EX238" s="20"/>
      <c r="EY238" s="40" t="s">
        <v>263</v>
      </c>
      <c r="EZ238" s="10" t="s">
        <v>653</v>
      </c>
      <c r="FA238" s="46" t="s">
        <v>257</v>
      </c>
    </row>
    <row r="239" spans="1:157" ht="19.5" customHeight="1">
      <c r="A239" s="40" t="s">
        <v>190</v>
      </c>
      <c r="B239" s="40" t="s">
        <v>191</v>
      </c>
      <c r="C239" s="40" t="s">
        <v>192</v>
      </c>
      <c r="D239" s="40" t="s">
        <v>192</v>
      </c>
      <c r="E239" s="40" t="s">
        <v>66</v>
      </c>
      <c r="F239" s="40" t="s">
        <v>63</v>
      </c>
      <c r="G239" s="40"/>
      <c r="H239" s="40">
        <v>10</v>
      </c>
      <c r="I239" s="40">
        <v>710000000</v>
      </c>
      <c r="J239" s="40" t="s">
        <v>94</v>
      </c>
      <c r="K239" s="40" t="s">
        <v>193</v>
      </c>
      <c r="L239" s="40" t="s">
        <v>31</v>
      </c>
      <c r="M239" s="40" t="s">
        <v>194</v>
      </c>
      <c r="N239" s="40" t="s">
        <v>195</v>
      </c>
      <c r="O239" s="40"/>
      <c r="P239" s="40" t="s">
        <v>196</v>
      </c>
      <c r="Q239" s="40"/>
      <c r="R239" s="40"/>
      <c r="S239" s="40">
        <v>30</v>
      </c>
      <c r="T239" s="40">
        <v>0</v>
      </c>
      <c r="U239" s="40">
        <v>70</v>
      </c>
      <c r="V239" s="40"/>
      <c r="W239" s="40" t="s">
        <v>76</v>
      </c>
      <c r="X239" s="9">
        <v>4400000</v>
      </c>
      <c r="Y239" s="9">
        <v>286.42</v>
      </c>
      <c r="Z239" s="9">
        <v>0</v>
      </c>
      <c r="AA239" s="9">
        <v>0</v>
      </c>
      <c r="AB239" s="9">
        <v>6600000</v>
      </c>
      <c r="AC239" s="9">
        <v>286.42</v>
      </c>
      <c r="AD239" s="9">
        <v>0</v>
      </c>
      <c r="AE239" s="9">
        <v>0</v>
      </c>
      <c r="AF239" s="9">
        <v>9900000</v>
      </c>
      <c r="AG239" s="9">
        <v>286.42</v>
      </c>
      <c r="AH239" s="9">
        <v>0</v>
      </c>
      <c r="AI239" s="9">
        <v>0</v>
      </c>
      <c r="AJ239" s="9">
        <v>13640000</v>
      </c>
      <c r="AK239" s="9">
        <v>286.42</v>
      </c>
      <c r="AL239" s="9">
        <v>0</v>
      </c>
      <c r="AM239" s="9">
        <v>0</v>
      </c>
      <c r="AN239" s="9">
        <v>17160000</v>
      </c>
      <c r="AO239" s="9">
        <v>286.42</v>
      </c>
      <c r="AP239" s="9">
        <v>0</v>
      </c>
      <c r="AQ239" s="9">
        <v>0</v>
      </c>
      <c r="AR239" s="9">
        <v>20680000</v>
      </c>
      <c r="AS239" s="9">
        <v>286.42</v>
      </c>
      <c r="AT239" s="9">
        <v>0</v>
      </c>
      <c r="AU239" s="9">
        <v>0</v>
      </c>
      <c r="AV239" s="9">
        <v>24420000</v>
      </c>
      <c r="AW239" s="9">
        <v>286.42</v>
      </c>
      <c r="AX239" s="9">
        <v>0</v>
      </c>
      <c r="AY239" s="9">
        <v>0</v>
      </c>
      <c r="AZ239" s="9">
        <v>27280000</v>
      </c>
      <c r="BA239" s="9">
        <v>286.42</v>
      </c>
      <c r="BB239" s="9">
        <v>0</v>
      </c>
      <c r="BC239" s="9">
        <v>0</v>
      </c>
      <c r="BD239" s="9">
        <v>32340000</v>
      </c>
      <c r="BE239" s="9">
        <v>286.42</v>
      </c>
      <c r="BF239" s="9">
        <v>0</v>
      </c>
      <c r="BG239" s="9">
        <v>0</v>
      </c>
      <c r="BH239" s="9">
        <v>38500000</v>
      </c>
      <c r="BI239" s="9">
        <v>286.42</v>
      </c>
      <c r="BJ239" s="9">
        <v>0</v>
      </c>
      <c r="BK239" s="9">
        <v>0</v>
      </c>
      <c r="BL239" s="9">
        <v>38500000</v>
      </c>
      <c r="BM239" s="9">
        <v>286.42</v>
      </c>
      <c r="BN239" s="9">
        <v>0</v>
      </c>
      <c r="BO239" s="9">
        <v>0</v>
      </c>
      <c r="BP239" s="9">
        <v>38500000</v>
      </c>
      <c r="BQ239" s="9">
        <v>286.42</v>
      </c>
      <c r="BR239" s="9">
        <v>0</v>
      </c>
      <c r="BS239" s="9">
        <v>0</v>
      </c>
      <c r="BT239" s="9">
        <v>38500000</v>
      </c>
      <c r="BU239" s="9">
        <v>286.42</v>
      </c>
      <c r="BV239" s="9">
        <v>0</v>
      </c>
      <c r="BW239" s="9">
        <v>0</v>
      </c>
      <c r="BX239" s="9">
        <v>38500000</v>
      </c>
      <c r="BY239" s="9">
        <v>286.42</v>
      </c>
      <c r="BZ239" s="9">
        <v>0</v>
      </c>
      <c r="CA239" s="9">
        <v>0</v>
      </c>
      <c r="CB239" s="9">
        <v>38500000</v>
      </c>
      <c r="CC239" s="9">
        <v>286.42</v>
      </c>
      <c r="CD239" s="9">
        <v>0</v>
      </c>
      <c r="CE239" s="9">
        <v>0</v>
      </c>
      <c r="CF239" s="9">
        <v>38500000</v>
      </c>
      <c r="CG239" s="9">
        <v>286.42</v>
      </c>
      <c r="CH239" s="9">
        <v>0</v>
      </c>
      <c r="CI239" s="9">
        <v>0</v>
      </c>
      <c r="CJ239" s="9">
        <v>38500000</v>
      </c>
      <c r="CK239" s="9">
        <v>286.42</v>
      </c>
      <c r="CL239" s="9">
        <v>0</v>
      </c>
      <c r="CM239" s="9">
        <v>0</v>
      </c>
      <c r="CN239" s="9">
        <v>38500000</v>
      </c>
      <c r="CO239" s="9">
        <v>286.42</v>
      </c>
      <c r="CP239" s="9">
        <v>0</v>
      </c>
      <c r="CQ239" s="9">
        <v>0</v>
      </c>
      <c r="CR239" s="9">
        <v>34100000</v>
      </c>
      <c r="CS239" s="9">
        <v>286.42</v>
      </c>
      <c r="CT239" s="9">
        <v>0</v>
      </c>
      <c r="CU239" s="9">
        <v>0</v>
      </c>
      <c r="CV239" s="9">
        <v>31900000</v>
      </c>
      <c r="CW239" s="9">
        <v>286.42</v>
      </c>
      <c r="CX239" s="9">
        <v>0</v>
      </c>
      <c r="CY239" s="9">
        <v>0</v>
      </c>
      <c r="CZ239" s="9">
        <v>28600000</v>
      </c>
      <c r="DA239" s="9">
        <v>286.42</v>
      </c>
      <c r="DB239" s="9">
        <v>0</v>
      </c>
      <c r="DC239" s="9">
        <v>0</v>
      </c>
      <c r="DD239" s="9">
        <v>24860000</v>
      </c>
      <c r="DE239" s="9">
        <v>286.42</v>
      </c>
      <c r="DF239" s="9">
        <v>0</v>
      </c>
      <c r="DG239" s="9">
        <v>0</v>
      </c>
      <c r="DH239" s="9">
        <v>21340000</v>
      </c>
      <c r="DI239" s="9">
        <v>286.42</v>
      </c>
      <c r="DJ239" s="9">
        <v>0</v>
      </c>
      <c r="DK239" s="9">
        <v>0</v>
      </c>
      <c r="DL239" s="9">
        <v>17820000</v>
      </c>
      <c r="DM239" s="9">
        <v>286.42</v>
      </c>
      <c r="DN239" s="9">
        <v>0</v>
      </c>
      <c r="DO239" s="9">
        <v>0</v>
      </c>
      <c r="DP239" s="9">
        <v>14080000</v>
      </c>
      <c r="DQ239" s="9">
        <v>286.42</v>
      </c>
      <c r="DR239" s="9">
        <v>0</v>
      </c>
      <c r="DS239" s="9">
        <v>0</v>
      </c>
      <c r="DT239" s="9">
        <v>11220000</v>
      </c>
      <c r="DU239" s="9">
        <v>286.42</v>
      </c>
      <c r="DV239" s="9">
        <v>0</v>
      </c>
      <c r="DW239" s="9">
        <v>0</v>
      </c>
      <c r="DX239" s="9">
        <v>6160000</v>
      </c>
      <c r="DY239" s="9">
        <v>286.42</v>
      </c>
      <c r="DZ239" s="9">
        <v>0</v>
      </c>
      <c r="EA239" s="9">
        <v>0</v>
      </c>
      <c r="EB239" s="9"/>
      <c r="EC239" s="9"/>
      <c r="ED239" s="9"/>
      <c r="EE239" s="9"/>
      <c r="EF239" s="9"/>
      <c r="EG239" s="9"/>
      <c r="EH239" s="9"/>
      <c r="EI239" s="9"/>
      <c r="EJ239" s="9">
        <f>X239+AB239+AF239+AJ239+AN239+AR239+AV239+AZ239+BD239+BH239+BL239+BP239+BT239+BX239+CB239+CF239+CJ239+CN239+CR239+CV239+CZ239+DD239+DH239+DL239+DP239+DT239+DX239</f>
        <v>693000000</v>
      </c>
      <c r="EK239" s="9">
        <v>0</v>
      </c>
      <c r="EL239" s="9">
        <v>0</v>
      </c>
      <c r="EM239" s="40" t="s">
        <v>95</v>
      </c>
      <c r="EN239" s="40" t="s">
        <v>197</v>
      </c>
      <c r="EO239" s="40" t="s">
        <v>198</v>
      </c>
      <c r="EP239" s="40"/>
      <c r="EQ239" s="40"/>
      <c r="ER239" s="40"/>
      <c r="ES239" s="40"/>
      <c r="ET239" s="40"/>
      <c r="EU239" s="40"/>
      <c r="EV239" s="40"/>
      <c r="EW239" s="40"/>
      <c r="EX239" s="40"/>
      <c r="EY239" s="40" t="s">
        <v>263</v>
      </c>
      <c r="EZ239" s="10" t="s">
        <v>653</v>
      </c>
      <c r="FA239" s="46" t="s">
        <v>257</v>
      </c>
    </row>
    <row r="240" spans="1:157" ht="19.5" customHeight="1">
      <c r="A240" s="40" t="s">
        <v>731</v>
      </c>
      <c r="B240" s="40" t="s">
        <v>191</v>
      </c>
      <c r="C240" s="40" t="s">
        <v>192</v>
      </c>
      <c r="D240" s="40" t="s">
        <v>192</v>
      </c>
      <c r="E240" s="40" t="s">
        <v>66</v>
      </c>
      <c r="F240" s="40" t="s">
        <v>63</v>
      </c>
      <c r="G240" s="40"/>
      <c r="H240" s="40">
        <v>10</v>
      </c>
      <c r="I240" s="40">
        <v>710000000</v>
      </c>
      <c r="J240" s="40" t="s">
        <v>94</v>
      </c>
      <c r="K240" s="40" t="s">
        <v>193</v>
      </c>
      <c r="L240" s="40" t="s">
        <v>31</v>
      </c>
      <c r="M240" s="40" t="s">
        <v>194</v>
      </c>
      <c r="N240" s="40" t="s">
        <v>195</v>
      </c>
      <c r="O240" s="40"/>
      <c r="P240" s="40" t="s">
        <v>196</v>
      </c>
      <c r="Q240" s="40"/>
      <c r="R240" s="40"/>
      <c r="S240" s="40">
        <v>30</v>
      </c>
      <c r="T240" s="40">
        <v>0</v>
      </c>
      <c r="U240" s="40">
        <v>70</v>
      </c>
      <c r="V240" s="40"/>
      <c r="W240" s="40" t="s">
        <v>76</v>
      </c>
      <c r="X240" s="9">
        <v>2517204.7059</v>
      </c>
      <c r="Y240" s="9">
        <v>286.42</v>
      </c>
      <c r="Z240" s="9">
        <v>0</v>
      </c>
      <c r="AA240" s="9">
        <f>Z240*1.12</f>
        <v>0</v>
      </c>
      <c r="AB240" s="9">
        <v>3668500</v>
      </c>
      <c r="AC240" s="9">
        <v>322.24</v>
      </c>
      <c r="AD240" s="9">
        <v>0</v>
      </c>
      <c r="AE240" s="9">
        <f>AD240*1.12</f>
        <v>0</v>
      </c>
      <c r="AF240" s="9">
        <v>4400000</v>
      </c>
      <c r="AG240" s="9">
        <v>322.24</v>
      </c>
      <c r="AH240" s="9">
        <v>0</v>
      </c>
      <c r="AI240" s="9">
        <f>AH240*1.12</f>
        <v>0</v>
      </c>
      <c r="AJ240" s="9">
        <v>6600000</v>
      </c>
      <c r="AK240" s="9">
        <v>322.24</v>
      </c>
      <c r="AL240" s="9">
        <v>0</v>
      </c>
      <c r="AM240" s="9">
        <f>AL240*1.12</f>
        <v>0</v>
      </c>
      <c r="AN240" s="9">
        <v>9900000</v>
      </c>
      <c r="AO240" s="9">
        <v>322.24</v>
      </c>
      <c r="AP240" s="9">
        <v>0</v>
      </c>
      <c r="AQ240" s="9">
        <f>AP240*1.12</f>
        <v>0</v>
      </c>
      <c r="AR240" s="9">
        <v>13640000</v>
      </c>
      <c r="AS240" s="9">
        <v>322.24</v>
      </c>
      <c r="AT240" s="9">
        <v>0</v>
      </c>
      <c r="AU240" s="9">
        <f>AT240*1.12</f>
        <v>0</v>
      </c>
      <c r="AV240" s="9">
        <v>24420000</v>
      </c>
      <c r="AW240" s="9">
        <v>322.24</v>
      </c>
      <c r="AX240" s="9">
        <v>0</v>
      </c>
      <c r="AY240" s="9">
        <f>AX240*1.12</f>
        <v>0</v>
      </c>
      <c r="AZ240" s="9">
        <v>27280000</v>
      </c>
      <c r="BA240" s="9">
        <v>322.24</v>
      </c>
      <c r="BB240" s="9">
        <v>0</v>
      </c>
      <c r="BC240" s="9">
        <f>BB240*1.12</f>
        <v>0</v>
      </c>
      <c r="BD240" s="9">
        <v>32340000</v>
      </c>
      <c r="BE240" s="9">
        <v>322.24</v>
      </c>
      <c r="BF240" s="9">
        <v>0</v>
      </c>
      <c r="BG240" s="9">
        <f>BF240*1.12</f>
        <v>0</v>
      </c>
      <c r="BH240" s="9">
        <v>38500000</v>
      </c>
      <c r="BI240" s="9">
        <v>322.24</v>
      </c>
      <c r="BJ240" s="9">
        <v>0</v>
      </c>
      <c r="BK240" s="9">
        <f>BJ240*1.12</f>
        <v>0</v>
      </c>
      <c r="BL240" s="9">
        <v>38500000</v>
      </c>
      <c r="BM240" s="9">
        <v>322.24</v>
      </c>
      <c r="BN240" s="9">
        <v>0</v>
      </c>
      <c r="BO240" s="9">
        <f>BN240*1.12</f>
        <v>0</v>
      </c>
      <c r="BP240" s="9">
        <v>38500000</v>
      </c>
      <c r="BQ240" s="9">
        <v>322.24</v>
      </c>
      <c r="BR240" s="9">
        <v>0</v>
      </c>
      <c r="BS240" s="9">
        <f>BR240*1.12</f>
        <v>0</v>
      </c>
      <c r="BT240" s="9">
        <v>38500000</v>
      </c>
      <c r="BU240" s="9">
        <v>322.24</v>
      </c>
      <c r="BV240" s="9">
        <v>0</v>
      </c>
      <c r="BW240" s="9">
        <f>BV240*1.12</f>
        <v>0</v>
      </c>
      <c r="BX240" s="9">
        <v>38500000</v>
      </c>
      <c r="BY240" s="9">
        <v>322.24</v>
      </c>
      <c r="BZ240" s="9">
        <v>0</v>
      </c>
      <c r="CA240" s="9">
        <f>BZ240*1.12</f>
        <v>0</v>
      </c>
      <c r="CB240" s="9">
        <v>38500000</v>
      </c>
      <c r="CC240" s="9">
        <v>322.24</v>
      </c>
      <c r="CD240" s="9">
        <v>0</v>
      </c>
      <c r="CE240" s="9">
        <f>CD240*1.12</f>
        <v>0</v>
      </c>
      <c r="CF240" s="9">
        <v>38500000</v>
      </c>
      <c r="CG240" s="9">
        <v>322.24</v>
      </c>
      <c r="CH240" s="9">
        <v>0</v>
      </c>
      <c r="CI240" s="9">
        <f>CH240*1.12</f>
        <v>0</v>
      </c>
      <c r="CJ240" s="9">
        <v>38500000</v>
      </c>
      <c r="CK240" s="9">
        <v>322.24</v>
      </c>
      <c r="CL240" s="9">
        <v>0</v>
      </c>
      <c r="CM240" s="9">
        <f>CL240*1.12</f>
        <v>0</v>
      </c>
      <c r="CN240" s="9">
        <v>38500000</v>
      </c>
      <c r="CO240" s="9">
        <v>322.24</v>
      </c>
      <c r="CP240" s="9">
        <v>0</v>
      </c>
      <c r="CQ240" s="9">
        <f>CP240*1.12</f>
        <v>0</v>
      </c>
      <c r="CR240" s="9">
        <v>34100000</v>
      </c>
      <c r="CS240" s="9">
        <v>322.24</v>
      </c>
      <c r="CT240" s="9">
        <v>0</v>
      </c>
      <c r="CU240" s="9">
        <f>CT240*1.12</f>
        <v>0</v>
      </c>
      <c r="CV240" s="9">
        <v>34100000</v>
      </c>
      <c r="CW240" s="9">
        <v>322.24</v>
      </c>
      <c r="CX240" s="9">
        <v>0</v>
      </c>
      <c r="CY240" s="9">
        <f>CX240*1.12</f>
        <v>0</v>
      </c>
      <c r="CZ240" s="9">
        <v>34100000</v>
      </c>
      <c r="DA240" s="9">
        <v>322.24</v>
      </c>
      <c r="DB240" s="9">
        <v>0</v>
      </c>
      <c r="DC240" s="9">
        <f>DB240*1.12</f>
        <v>0</v>
      </c>
      <c r="DD240" s="9">
        <v>31900000</v>
      </c>
      <c r="DE240" s="9">
        <v>322.24</v>
      </c>
      <c r="DF240" s="9">
        <v>0</v>
      </c>
      <c r="DG240" s="9">
        <f>DF240*1.12</f>
        <v>0</v>
      </c>
      <c r="DH240" s="9">
        <v>28600000</v>
      </c>
      <c r="DI240" s="9">
        <v>322.24</v>
      </c>
      <c r="DJ240" s="9">
        <v>0</v>
      </c>
      <c r="DK240" s="9">
        <f>DJ240*1.12</f>
        <v>0</v>
      </c>
      <c r="DL240" s="9">
        <v>24860000</v>
      </c>
      <c r="DM240" s="9">
        <v>322.24</v>
      </c>
      <c r="DN240" s="9">
        <v>0</v>
      </c>
      <c r="DO240" s="9">
        <f>DN240*1.12</f>
        <v>0</v>
      </c>
      <c r="DP240" s="9">
        <v>14080000</v>
      </c>
      <c r="DQ240" s="9">
        <v>322.24</v>
      </c>
      <c r="DR240" s="9">
        <v>0</v>
      </c>
      <c r="DS240" s="9">
        <f>DR240*1.12</f>
        <v>0</v>
      </c>
      <c r="DT240" s="9">
        <v>11220000</v>
      </c>
      <c r="DU240" s="9">
        <v>322.24</v>
      </c>
      <c r="DV240" s="9">
        <v>0</v>
      </c>
      <c r="DW240" s="9">
        <f>DV240*1.12</f>
        <v>0</v>
      </c>
      <c r="DX240" s="9">
        <v>6160000</v>
      </c>
      <c r="DY240" s="9">
        <v>322.24</v>
      </c>
      <c r="DZ240" s="9">
        <v>0</v>
      </c>
      <c r="EA240" s="9">
        <f>DZ240*1.12</f>
        <v>0</v>
      </c>
      <c r="EB240" s="9"/>
      <c r="EC240" s="9"/>
      <c r="ED240" s="9"/>
      <c r="EE240" s="9"/>
      <c r="EF240" s="9"/>
      <c r="EG240" s="9"/>
      <c r="EH240" s="9"/>
      <c r="EI240" s="9"/>
      <c r="EJ240" s="9">
        <f>X240+AB240+AF240+AJ240+AN240+AR240+AV240+AZ240+BD240+BH240+BL240+BP240+BT240+BX240+CB240+CF240+CJ240+CN240+CR240+CV240+CZ240+DD240+DH240+DL240+DP240+DT240+DX240</f>
        <v>690385704.7059</v>
      </c>
      <c r="EK240" s="9">
        <v>0</v>
      </c>
      <c r="EL240" s="9">
        <v>0</v>
      </c>
      <c r="EM240" s="40" t="s">
        <v>95</v>
      </c>
      <c r="EN240" s="40" t="s">
        <v>197</v>
      </c>
      <c r="EO240" s="40" t="s">
        <v>198</v>
      </c>
      <c r="EP240" s="40"/>
      <c r="EQ240" s="40"/>
      <c r="ER240" s="40"/>
      <c r="ES240" s="40"/>
      <c r="ET240" s="40"/>
      <c r="EU240" s="40"/>
      <c r="EV240" s="40"/>
      <c r="EW240" s="40"/>
      <c r="EX240" s="40"/>
      <c r="EY240" s="40" t="s">
        <v>263</v>
      </c>
      <c r="EZ240" s="10" t="s">
        <v>653</v>
      </c>
      <c r="FA240" s="46" t="s">
        <v>257</v>
      </c>
    </row>
    <row r="241" spans="1:157" ht="19.5" customHeight="1">
      <c r="A241" s="40" t="s">
        <v>780</v>
      </c>
      <c r="B241" s="40" t="s">
        <v>191</v>
      </c>
      <c r="C241" s="40" t="s">
        <v>192</v>
      </c>
      <c r="D241" s="40" t="s">
        <v>192</v>
      </c>
      <c r="E241" s="40" t="s">
        <v>66</v>
      </c>
      <c r="F241" s="40" t="s">
        <v>63</v>
      </c>
      <c r="G241" s="40"/>
      <c r="H241" s="40">
        <v>10</v>
      </c>
      <c r="I241" s="40">
        <v>710000000</v>
      </c>
      <c r="J241" s="40" t="s">
        <v>94</v>
      </c>
      <c r="K241" s="40" t="s">
        <v>193</v>
      </c>
      <c r="L241" s="40" t="s">
        <v>31</v>
      </c>
      <c r="M241" s="40" t="s">
        <v>194</v>
      </c>
      <c r="N241" s="40" t="s">
        <v>195</v>
      </c>
      <c r="O241" s="40"/>
      <c r="P241" s="40" t="s">
        <v>196</v>
      </c>
      <c r="Q241" s="40"/>
      <c r="R241" s="40"/>
      <c r="S241" s="40">
        <v>30</v>
      </c>
      <c r="T241" s="40">
        <v>0</v>
      </c>
      <c r="U241" s="40">
        <v>70</v>
      </c>
      <c r="V241" s="40"/>
      <c r="W241" s="40" t="s">
        <v>76</v>
      </c>
      <c r="X241" s="9">
        <v>2517204.7059</v>
      </c>
      <c r="Y241" s="9">
        <v>286.42</v>
      </c>
      <c r="Z241" s="9">
        <v>0</v>
      </c>
      <c r="AA241" s="9">
        <f>Z241*1.12</f>
        <v>0</v>
      </c>
      <c r="AB241" s="9">
        <v>3423006.0493</v>
      </c>
      <c r="AC241" s="9">
        <v>322.24</v>
      </c>
      <c r="AD241" s="9">
        <v>0</v>
      </c>
      <c r="AE241" s="9">
        <f>AD241*1.12</f>
        <v>0</v>
      </c>
      <c r="AF241" s="9">
        <v>4136000</v>
      </c>
      <c r="AG241" s="9">
        <v>369.82</v>
      </c>
      <c r="AH241" s="9">
        <v>0</v>
      </c>
      <c r="AI241" s="9">
        <f>AH241*1.12</f>
        <v>0</v>
      </c>
      <c r="AJ241" s="9">
        <v>4400000</v>
      </c>
      <c r="AK241" s="9">
        <v>343.3</v>
      </c>
      <c r="AL241" s="9">
        <v>0</v>
      </c>
      <c r="AM241" s="9">
        <f>AL241*1.12</f>
        <v>0</v>
      </c>
      <c r="AN241" s="9">
        <v>8360000</v>
      </c>
      <c r="AO241" s="9">
        <v>343.3</v>
      </c>
      <c r="AP241" s="9">
        <v>0</v>
      </c>
      <c r="AQ241" s="9">
        <f>AP241*1.12</f>
        <v>0</v>
      </c>
      <c r="AR241" s="9">
        <v>12540000</v>
      </c>
      <c r="AS241" s="9">
        <v>343.3</v>
      </c>
      <c r="AT241" s="9">
        <v>0</v>
      </c>
      <c r="AU241" s="9">
        <f>AT241*1.12</f>
        <v>0</v>
      </c>
      <c r="AV241" s="9">
        <v>15840000</v>
      </c>
      <c r="AW241" s="9">
        <v>343.3</v>
      </c>
      <c r="AX241" s="9">
        <v>0</v>
      </c>
      <c r="AY241" s="9">
        <f>AX241*1.12</f>
        <v>0</v>
      </c>
      <c r="AZ241" s="9">
        <v>27280000</v>
      </c>
      <c r="BA241" s="9">
        <v>343.3</v>
      </c>
      <c r="BB241" s="9">
        <v>0</v>
      </c>
      <c r="BC241" s="9">
        <f>BB241*1.12</f>
        <v>0</v>
      </c>
      <c r="BD241" s="9">
        <v>32340000</v>
      </c>
      <c r="BE241" s="9">
        <v>343.3</v>
      </c>
      <c r="BF241" s="9">
        <v>0</v>
      </c>
      <c r="BG241" s="9">
        <f>BF241*1.12</f>
        <v>0</v>
      </c>
      <c r="BH241" s="9">
        <v>38500000</v>
      </c>
      <c r="BI241" s="9">
        <v>343.3</v>
      </c>
      <c r="BJ241" s="9">
        <v>0</v>
      </c>
      <c r="BK241" s="9">
        <f>BJ241*1.12</f>
        <v>0</v>
      </c>
      <c r="BL241" s="9">
        <v>38500000</v>
      </c>
      <c r="BM241" s="9">
        <v>343.3</v>
      </c>
      <c r="BN241" s="9">
        <v>0</v>
      </c>
      <c r="BO241" s="9">
        <f>BN241*1.12</f>
        <v>0</v>
      </c>
      <c r="BP241" s="9">
        <v>38500000</v>
      </c>
      <c r="BQ241" s="9">
        <v>343.3</v>
      </c>
      <c r="BR241" s="9">
        <v>0</v>
      </c>
      <c r="BS241" s="9">
        <f>BR241*1.12</f>
        <v>0</v>
      </c>
      <c r="BT241" s="9">
        <v>38500000</v>
      </c>
      <c r="BU241" s="9">
        <v>343.3</v>
      </c>
      <c r="BV241" s="9">
        <v>0</v>
      </c>
      <c r="BW241" s="9">
        <f>BV241*1.12</f>
        <v>0</v>
      </c>
      <c r="BX241" s="9">
        <v>38500000</v>
      </c>
      <c r="BY241" s="9">
        <v>343.3</v>
      </c>
      <c r="BZ241" s="9">
        <v>0</v>
      </c>
      <c r="CA241" s="9">
        <f>BZ241*1.12</f>
        <v>0</v>
      </c>
      <c r="CB241" s="9">
        <v>38500000</v>
      </c>
      <c r="CC241" s="9">
        <v>343.3</v>
      </c>
      <c r="CD241" s="9">
        <v>0</v>
      </c>
      <c r="CE241" s="9">
        <f>CD241*1.12</f>
        <v>0</v>
      </c>
      <c r="CF241" s="9">
        <v>38500000</v>
      </c>
      <c r="CG241" s="9">
        <v>343.3</v>
      </c>
      <c r="CH241" s="9">
        <v>0</v>
      </c>
      <c r="CI241" s="9">
        <f>CH241*1.12</f>
        <v>0</v>
      </c>
      <c r="CJ241" s="9">
        <v>38500000</v>
      </c>
      <c r="CK241" s="9">
        <v>343.3</v>
      </c>
      <c r="CL241" s="9">
        <v>0</v>
      </c>
      <c r="CM241" s="9">
        <f>CL241*1.12</f>
        <v>0</v>
      </c>
      <c r="CN241" s="9">
        <v>38500000</v>
      </c>
      <c r="CO241" s="9">
        <v>343.3</v>
      </c>
      <c r="CP241" s="9">
        <v>0</v>
      </c>
      <c r="CQ241" s="9">
        <f>CP241*1.12</f>
        <v>0</v>
      </c>
      <c r="CR241" s="9">
        <v>34100000</v>
      </c>
      <c r="CS241" s="9">
        <v>343.3</v>
      </c>
      <c r="CT241" s="9">
        <v>0</v>
      </c>
      <c r="CU241" s="9">
        <f>CT241*1.12</f>
        <v>0</v>
      </c>
      <c r="CV241" s="9">
        <v>34100000</v>
      </c>
      <c r="CW241" s="9">
        <v>343.3</v>
      </c>
      <c r="CX241" s="9">
        <v>0</v>
      </c>
      <c r="CY241" s="9">
        <f>CX241*1.12</f>
        <v>0</v>
      </c>
      <c r="CZ241" s="9">
        <v>34100000</v>
      </c>
      <c r="DA241" s="9">
        <v>343.3</v>
      </c>
      <c r="DB241" s="9">
        <v>0</v>
      </c>
      <c r="DC241" s="9">
        <f>DB241*1.12</f>
        <v>0</v>
      </c>
      <c r="DD241" s="9">
        <v>31900000</v>
      </c>
      <c r="DE241" s="9">
        <v>343.3</v>
      </c>
      <c r="DF241" s="9">
        <v>0</v>
      </c>
      <c r="DG241" s="9">
        <f>DF241*1.12</f>
        <v>0</v>
      </c>
      <c r="DH241" s="9">
        <v>28600000</v>
      </c>
      <c r="DI241" s="9">
        <v>343.3</v>
      </c>
      <c r="DJ241" s="9">
        <v>0</v>
      </c>
      <c r="DK241" s="9">
        <f>DJ241*1.12</f>
        <v>0</v>
      </c>
      <c r="DL241" s="9">
        <v>24860000</v>
      </c>
      <c r="DM241" s="9">
        <v>343.3</v>
      </c>
      <c r="DN241" s="9">
        <v>0</v>
      </c>
      <c r="DO241" s="9">
        <f>DN241*1.12</f>
        <v>0</v>
      </c>
      <c r="DP241" s="9">
        <v>14080000</v>
      </c>
      <c r="DQ241" s="9">
        <v>343.3</v>
      </c>
      <c r="DR241" s="9">
        <v>0</v>
      </c>
      <c r="DS241" s="9">
        <f>DR241*1.12</f>
        <v>0</v>
      </c>
      <c r="DT241" s="9">
        <v>11220000</v>
      </c>
      <c r="DU241" s="9">
        <v>343.3</v>
      </c>
      <c r="DV241" s="9">
        <v>0</v>
      </c>
      <c r="DW241" s="9">
        <f>DV241*1.12</f>
        <v>0</v>
      </c>
      <c r="DX241" s="9">
        <v>6160000</v>
      </c>
      <c r="DY241" s="9">
        <v>343.3</v>
      </c>
      <c r="DZ241" s="9">
        <v>0</v>
      </c>
      <c r="EA241" s="9">
        <f>DZ241*1.12</f>
        <v>0</v>
      </c>
      <c r="EB241" s="9"/>
      <c r="EC241" s="9"/>
      <c r="ED241" s="9"/>
      <c r="EE241" s="9"/>
      <c r="EF241" s="9"/>
      <c r="EG241" s="9"/>
      <c r="EH241" s="9"/>
      <c r="EI241" s="9"/>
      <c r="EJ241" s="9">
        <f>X241+AB241+AF241+AJ241+AN241+AR241+AV241+AZ241+BD241+BH241+BL241+BP241+BT241+BX241+CB241+CF241+CJ241+CN241+CR241+CV241+CZ241+DD241+DH241+DL241+DP241+DT241+DX241</f>
        <v>676456210.7552</v>
      </c>
      <c r="EK241" s="9">
        <f>Z241+AD241+AH241+AL241+AP241+AT241+AX241+BB241+BF241+BJ241+BN241+BR241+BV241+BZ241+CD241+CH241+CL241+CP241+CT241+CX241+DB241+DF241+DJ241+DN241+DR241+DV241+DZ241</f>
        <v>0</v>
      </c>
      <c r="EL241" s="9">
        <f>EK241*1.12</f>
        <v>0</v>
      </c>
      <c r="EM241" s="40" t="s">
        <v>95</v>
      </c>
      <c r="EN241" s="40" t="s">
        <v>197</v>
      </c>
      <c r="EO241" s="40" t="s">
        <v>198</v>
      </c>
      <c r="EP241" s="40"/>
      <c r="EQ241" s="40"/>
      <c r="ER241" s="40"/>
      <c r="ES241" s="40"/>
      <c r="ET241" s="40"/>
      <c r="EU241" s="40"/>
      <c r="EV241" s="40"/>
      <c r="EW241" s="40"/>
      <c r="EX241" s="40"/>
      <c r="EY241" s="40" t="s">
        <v>263</v>
      </c>
      <c r="EZ241" s="10" t="s">
        <v>653</v>
      </c>
      <c r="FA241" s="46" t="s">
        <v>257</v>
      </c>
    </row>
    <row r="242" spans="1:157" ht="19.5" customHeight="1">
      <c r="A242" s="40" t="s">
        <v>781</v>
      </c>
      <c r="B242" s="40" t="s">
        <v>191</v>
      </c>
      <c r="C242" s="40" t="s">
        <v>192</v>
      </c>
      <c r="D242" s="40" t="s">
        <v>192</v>
      </c>
      <c r="E242" s="40" t="s">
        <v>66</v>
      </c>
      <c r="F242" s="40" t="s">
        <v>63</v>
      </c>
      <c r="G242" s="40"/>
      <c r="H242" s="40">
        <v>10</v>
      </c>
      <c r="I242" s="40">
        <v>710000000</v>
      </c>
      <c r="J242" s="40" t="s">
        <v>94</v>
      </c>
      <c r="K242" s="40" t="s">
        <v>193</v>
      </c>
      <c r="L242" s="40" t="s">
        <v>31</v>
      </c>
      <c r="M242" s="40" t="s">
        <v>194</v>
      </c>
      <c r="N242" s="40" t="s">
        <v>195</v>
      </c>
      <c r="O242" s="40"/>
      <c r="P242" s="40" t="s">
        <v>196</v>
      </c>
      <c r="Q242" s="40"/>
      <c r="R242" s="40"/>
      <c r="S242" s="40">
        <v>30</v>
      </c>
      <c r="T242" s="40">
        <v>0</v>
      </c>
      <c r="U242" s="40">
        <v>70</v>
      </c>
      <c r="V242" s="40"/>
      <c r="W242" s="40" t="s">
        <v>76</v>
      </c>
      <c r="X242" s="9">
        <v>2517204.7059</v>
      </c>
      <c r="Y242" s="9">
        <v>286.42</v>
      </c>
      <c r="Z242" s="9">
        <f>X242*Y242</f>
        <v>720977771.863878</v>
      </c>
      <c r="AA242" s="9">
        <f>Z242*1.12</f>
        <v>807495104.4875435</v>
      </c>
      <c r="AB242" s="9">
        <v>3423006.0493</v>
      </c>
      <c r="AC242" s="9">
        <v>322.24</v>
      </c>
      <c r="AD242" s="9">
        <f>AB242*AC242</f>
        <v>1103029469.326432</v>
      </c>
      <c r="AE242" s="9">
        <f>AD242*1.12</f>
        <v>1235393005.645604</v>
      </c>
      <c r="AF242" s="9">
        <v>4136000</v>
      </c>
      <c r="AG242" s="9">
        <v>369.82</v>
      </c>
      <c r="AH242" s="9">
        <f>AF242*AG242</f>
        <v>1529575520</v>
      </c>
      <c r="AI242" s="9">
        <f>AH242*1.12</f>
        <v>1713124582.4</v>
      </c>
      <c r="AJ242" s="9">
        <v>4400000</v>
      </c>
      <c r="AK242" s="9">
        <v>379.78</v>
      </c>
      <c r="AL242" s="9">
        <f>AJ242*AK242</f>
        <v>1671031999.9999998</v>
      </c>
      <c r="AM242" s="9">
        <f>AL242*1.12</f>
        <v>1871555840</v>
      </c>
      <c r="AN242" s="9">
        <v>8360000</v>
      </c>
      <c r="AO242" s="9">
        <v>379.78</v>
      </c>
      <c r="AP242" s="9">
        <f>AN242*AO242</f>
        <v>3174960800</v>
      </c>
      <c r="AQ242" s="9">
        <f>AP242*1.12</f>
        <v>3555956096.0000005</v>
      </c>
      <c r="AR242" s="9">
        <v>12540000</v>
      </c>
      <c r="AS242" s="9">
        <v>379.78</v>
      </c>
      <c r="AT242" s="9">
        <f>AR242*AS242</f>
        <v>4762441200</v>
      </c>
      <c r="AU242" s="9">
        <f>AT242*1.12</f>
        <v>5333934144.000001</v>
      </c>
      <c r="AV242" s="9">
        <v>15840000</v>
      </c>
      <c r="AW242" s="9">
        <v>379.78</v>
      </c>
      <c r="AX242" s="9">
        <f>AV242*AW242</f>
        <v>6015715200</v>
      </c>
      <c r="AY242" s="9">
        <f>AX242*1.12</f>
        <v>6737601024.000001</v>
      </c>
      <c r="AZ242" s="9">
        <v>18920000</v>
      </c>
      <c r="BA242" s="9">
        <v>379.78</v>
      </c>
      <c r="BB242" s="9">
        <f>AZ242*BA242</f>
        <v>7185437599.999999</v>
      </c>
      <c r="BC242" s="9">
        <f>BB242*1.12</f>
        <v>8047690112</v>
      </c>
      <c r="BD242" s="9">
        <v>32340000</v>
      </c>
      <c r="BE242" s="9">
        <v>379.78</v>
      </c>
      <c r="BF242" s="9">
        <f>BD242*BE242</f>
        <v>12282085200</v>
      </c>
      <c r="BG242" s="9">
        <f>BF242*1.12</f>
        <v>13755935424.000002</v>
      </c>
      <c r="BH242" s="9">
        <v>38500000</v>
      </c>
      <c r="BI242" s="9">
        <v>379.78</v>
      </c>
      <c r="BJ242" s="9">
        <f>BH242*BI242</f>
        <v>14621529999.999998</v>
      </c>
      <c r="BK242" s="9">
        <f>BJ242*1.12</f>
        <v>16376113600</v>
      </c>
      <c r="BL242" s="9">
        <v>38500000</v>
      </c>
      <c r="BM242" s="9">
        <v>379.78</v>
      </c>
      <c r="BN242" s="9">
        <f>BL242*BM242</f>
        <v>14621529999.999998</v>
      </c>
      <c r="BO242" s="9">
        <f>BN242*1.12</f>
        <v>16376113600</v>
      </c>
      <c r="BP242" s="9">
        <v>38500000</v>
      </c>
      <c r="BQ242" s="9">
        <v>379.78</v>
      </c>
      <c r="BR242" s="9">
        <f>BP242*BQ242</f>
        <v>14621529999.999998</v>
      </c>
      <c r="BS242" s="9">
        <f>BR242*1.12</f>
        <v>16376113600</v>
      </c>
      <c r="BT242" s="9">
        <v>38500000</v>
      </c>
      <c r="BU242" s="9">
        <v>379.78</v>
      </c>
      <c r="BV242" s="9">
        <f>BT242*BU242</f>
        <v>14621529999.999998</v>
      </c>
      <c r="BW242" s="9">
        <f>BV242*1.12</f>
        <v>16376113600</v>
      </c>
      <c r="BX242" s="9">
        <v>38500000</v>
      </c>
      <c r="BY242" s="9">
        <v>379.78</v>
      </c>
      <c r="BZ242" s="9">
        <f>BX242*BY242</f>
        <v>14621529999.999998</v>
      </c>
      <c r="CA242" s="9">
        <f>BZ242*1.12</f>
        <v>16376113600</v>
      </c>
      <c r="CB242" s="9">
        <v>38500000</v>
      </c>
      <c r="CC242" s="9">
        <v>379.78</v>
      </c>
      <c r="CD242" s="9">
        <f>CB242*CC242</f>
        <v>14621529999.999998</v>
      </c>
      <c r="CE242" s="9">
        <f>CD242*1.12</f>
        <v>16376113600</v>
      </c>
      <c r="CF242" s="9">
        <v>38500000</v>
      </c>
      <c r="CG242" s="9">
        <v>379.78</v>
      </c>
      <c r="CH242" s="9">
        <f>CF242*CG242</f>
        <v>14621529999.999998</v>
      </c>
      <c r="CI242" s="9">
        <f>CH242*1.12</f>
        <v>16376113600</v>
      </c>
      <c r="CJ242" s="9">
        <v>38500000</v>
      </c>
      <c r="CK242" s="9">
        <v>379.78</v>
      </c>
      <c r="CL242" s="9">
        <f>CJ242*CK242</f>
        <v>14621529999.999998</v>
      </c>
      <c r="CM242" s="9">
        <f>CL242*1.12</f>
        <v>16376113600</v>
      </c>
      <c r="CN242" s="9">
        <v>38500000</v>
      </c>
      <c r="CO242" s="9">
        <v>379.78</v>
      </c>
      <c r="CP242" s="9">
        <f>CN242*CO242</f>
        <v>14621529999.999998</v>
      </c>
      <c r="CQ242" s="9">
        <f>CP242*1.12</f>
        <v>16376113600</v>
      </c>
      <c r="CR242" s="9">
        <v>34100000</v>
      </c>
      <c r="CS242" s="9">
        <v>379.78</v>
      </c>
      <c r="CT242" s="9">
        <f>CR242*CS242</f>
        <v>12950498000</v>
      </c>
      <c r="CU242" s="9">
        <f>CT242*1.12</f>
        <v>14504557760.000002</v>
      </c>
      <c r="CV242" s="9">
        <v>34100000</v>
      </c>
      <c r="CW242" s="9">
        <v>379.78</v>
      </c>
      <c r="CX242" s="9">
        <f>CV242*CW242</f>
        <v>12950498000</v>
      </c>
      <c r="CY242" s="9">
        <f>CX242*1.12</f>
        <v>14504557760.000002</v>
      </c>
      <c r="CZ242" s="9">
        <v>34100000</v>
      </c>
      <c r="DA242" s="9">
        <v>379.78</v>
      </c>
      <c r="DB242" s="9">
        <f>CZ242*DA242</f>
        <v>12950498000</v>
      </c>
      <c r="DC242" s="9">
        <f>DB242*1.12</f>
        <v>14504557760.000002</v>
      </c>
      <c r="DD242" s="9">
        <v>31900000</v>
      </c>
      <c r="DE242" s="9">
        <v>379.78</v>
      </c>
      <c r="DF242" s="9">
        <f>DD242*DE242</f>
        <v>12114982000</v>
      </c>
      <c r="DG242" s="9">
        <f>DF242*1.12</f>
        <v>13568779840.000002</v>
      </c>
      <c r="DH242" s="9">
        <v>28600000</v>
      </c>
      <c r="DI242" s="9">
        <v>379.78</v>
      </c>
      <c r="DJ242" s="9">
        <f>DH242*DI242</f>
        <v>10861708000</v>
      </c>
      <c r="DK242" s="9">
        <f>DJ242*1.12</f>
        <v>12165112960.000002</v>
      </c>
      <c r="DL242" s="9">
        <v>24860000</v>
      </c>
      <c r="DM242" s="9">
        <v>379.78</v>
      </c>
      <c r="DN242" s="9">
        <f>DL242*DM242</f>
        <v>9441330800</v>
      </c>
      <c r="DO242" s="9">
        <f>DN242*1.12</f>
        <v>10574290496.000002</v>
      </c>
      <c r="DP242" s="9">
        <v>14080000</v>
      </c>
      <c r="DQ242" s="9">
        <v>379.78</v>
      </c>
      <c r="DR242" s="9">
        <f>DP242*DQ242</f>
        <v>5347302400</v>
      </c>
      <c r="DS242" s="9">
        <f>DR242*1.12</f>
        <v>5988978688.000001</v>
      </c>
      <c r="DT242" s="9">
        <v>11220000</v>
      </c>
      <c r="DU242" s="9">
        <v>379.78</v>
      </c>
      <c r="DV242" s="9">
        <f>DT242*DU242</f>
        <v>4261131599.9999995</v>
      </c>
      <c r="DW242" s="9">
        <f>DV242*1.12</f>
        <v>4772467392</v>
      </c>
      <c r="DX242" s="9">
        <v>6160000</v>
      </c>
      <c r="DY242" s="9">
        <v>379.78</v>
      </c>
      <c r="DZ242" s="9">
        <f>DX242*DY242</f>
        <v>2339444800</v>
      </c>
      <c r="EA242" s="9">
        <f>DZ242*1.12</f>
        <v>2620178176.0000005</v>
      </c>
      <c r="EB242" s="9"/>
      <c r="EC242" s="9"/>
      <c r="ED242" s="9"/>
      <c r="EE242" s="9"/>
      <c r="EF242" s="9"/>
      <c r="EG242" s="9"/>
      <c r="EH242" s="9"/>
      <c r="EI242" s="9"/>
      <c r="EJ242" s="9">
        <f>X242+AB242+AF242+AJ242+AN242+AR242+AV242+AZ242+BD242+BH242+BL242+BP242+BT242+BX242+CB242+CF242+CJ242+CN242+CR242+CV242+CZ242+DD242+DH242+DL242+DP242+DT242+DX242</f>
        <v>668096210.7552</v>
      </c>
      <c r="EK242" s="9">
        <f>Z242+AD242+AH242+AL242+AP242+AT242+AX242+BB242+BF242+BJ242+BN242+BR242+BV242+BZ242+CD242+CH242+CL242+CP242+CT242+CX242+DB242+DF242+DJ242+DN242+DR242+DV242+DZ242</f>
        <v>253256418361.1903</v>
      </c>
      <c r="EL242" s="9">
        <f>EK242*1.12</f>
        <v>283647188564.53314</v>
      </c>
      <c r="EM242" s="40" t="s">
        <v>95</v>
      </c>
      <c r="EN242" s="40" t="s">
        <v>197</v>
      </c>
      <c r="EO242" s="40" t="s">
        <v>198</v>
      </c>
      <c r="EP242" s="40"/>
      <c r="EQ242" s="40"/>
      <c r="ER242" s="40"/>
      <c r="ES242" s="40"/>
      <c r="ET242" s="40"/>
      <c r="EU242" s="40"/>
      <c r="EV242" s="40"/>
      <c r="EW242" s="40"/>
      <c r="EX242" s="40"/>
      <c r="EY242" s="40" t="s">
        <v>263</v>
      </c>
      <c r="EZ242" s="10" t="s">
        <v>653</v>
      </c>
      <c r="FA242" s="46" t="s">
        <v>257</v>
      </c>
    </row>
    <row r="243" spans="1:157" ht="19.5" customHeight="1">
      <c r="A243" s="39" t="s">
        <v>199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16">
        <f>SUM(EK174:EK242)</f>
        <v>294245119096.2503</v>
      </c>
      <c r="EL243" s="16">
        <f>SUM(EL174:EL242)</f>
        <v>329554533387.80035</v>
      </c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10"/>
      <c r="FA243" s="46"/>
    </row>
    <row r="244" spans="1:157" ht="19.5" customHeight="1">
      <c r="A244" s="39" t="s">
        <v>200</v>
      </c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46"/>
    </row>
    <row r="245" spans="1:157" ht="19.5" customHeight="1">
      <c r="A245" s="40" t="s">
        <v>201</v>
      </c>
      <c r="B245" s="40" t="s">
        <v>247</v>
      </c>
      <c r="C245" s="40" t="s">
        <v>248</v>
      </c>
      <c r="D245" s="40" t="s">
        <v>249</v>
      </c>
      <c r="E245" s="40" t="s">
        <v>66</v>
      </c>
      <c r="F245" s="40" t="s">
        <v>60</v>
      </c>
      <c r="G245" s="40" t="s">
        <v>67</v>
      </c>
      <c r="H245" s="40">
        <v>100</v>
      </c>
      <c r="I245" s="40">
        <v>710000000</v>
      </c>
      <c r="J245" s="40" t="s">
        <v>227</v>
      </c>
      <c r="K245" s="40" t="s">
        <v>163</v>
      </c>
      <c r="L245" s="40" t="s">
        <v>31</v>
      </c>
      <c r="M245" s="40" t="s">
        <v>194</v>
      </c>
      <c r="N245" s="40" t="s">
        <v>195</v>
      </c>
      <c r="O245" s="40"/>
      <c r="P245" s="40" t="s">
        <v>216</v>
      </c>
      <c r="Q245" s="40"/>
      <c r="R245" s="40"/>
      <c r="S245" s="40">
        <v>0</v>
      </c>
      <c r="T245" s="40">
        <v>0</v>
      </c>
      <c r="U245" s="40">
        <v>100</v>
      </c>
      <c r="V245" s="40" t="s">
        <v>250</v>
      </c>
      <c r="W245" s="40" t="s">
        <v>76</v>
      </c>
      <c r="X245" s="9" t="s">
        <v>59</v>
      </c>
      <c r="Y245" s="9">
        <v>1063669322.17</v>
      </c>
      <c r="Z245" s="9">
        <f aca="true" t="shared" si="77" ref="Z245:Z305">X245*Y245</f>
        <v>1063669322.17</v>
      </c>
      <c r="AA245" s="9">
        <f aca="true" t="shared" si="78" ref="AA245:AA305">IF(W245="С НДС",Z245*1.12,Z245)</f>
        <v>1191309640.8304</v>
      </c>
      <c r="AB245" s="9" t="s">
        <v>59</v>
      </c>
      <c r="AC245" s="9">
        <v>1063669322.17</v>
      </c>
      <c r="AD245" s="9">
        <f aca="true" t="shared" si="79" ref="AD245:AD305">AB245*AC245</f>
        <v>1063669322.17</v>
      </c>
      <c r="AE245" s="9">
        <f>IF(W245="С НДС",AD245*1.12,AD245)</f>
        <v>1191309640.8304</v>
      </c>
      <c r="AF245" s="9" t="s">
        <v>59</v>
      </c>
      <c r="AG245" s="9">
        <v>1063669322.17</v>
      </c>
      <c r="AH245" s="9">
        <f aca="true" t="shared" si="80" ref="AH245:AH305">AF245*AG245</f>
        <v>1063669322.17</v>
      </c>
      <c r="AI245" s="9">
        <f>IF(W245="С НДС",AH245*1.12,AH245)</f>
        <v>1191309640.8304</v>
      </c>
      <c r="AJ245" s="9" t="s">
        <v>59</v>
      </c>
      <c r="AK245" s="9">
        <v>1063669322.17</v>
      </c>
      <c r="AL245" s="9">
        <f aca="true" t="shared" si="81" ref="AL245:AL305">AJ245*AK245</f>
        <v>1063669322.17</v>
      </c>
      <c r="AM245" s="9">
        <f>IF(W245="С НДС",AL245*1.12,AL245)</f>
        <v>1191309640.8304</v>
      </c>
      <c r="AN245" s="9" t="s">
        <v>59</v>
      </c>
      <c r="AO245" s="9">
        <v>1063669322.17</v>
      </c>
      <c r="AP245" s="9">
        <f aca="true" t="shared" si="82" ref="AP245:AP305">AN245*AO245</f>
        <v>1063669322.17</v>
      </c>
      <c r="AQ245" s="9">
        <f>IF(W245="С НДС",AP245*1.12,AP245)</f>
        <v>1191309640.8304</v>
      </c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>
        <v>0</v>
      </c>
      <c r="EA245" s="9">
        <v>0</v>
      </c>
      <c r="EB245" s="9"/>
      <c r="EC245" s="9"/>
      <c r="ED245" s="9"/>
      <c r="EE245" s="9"/>
      <c r="EF245" s="9"/>
      <c r="EG245" s="9"/>
      <c r="EH245" s="9"/>
      <c r="EI245" s="9"/>
      <c r="EJ245" s="9">
        <f>SUM(DD245,DH245,DL245,DP245,DT245)</f>
        <v>0</v>
      </c>
      <c r="EK245" s="9">
        <f>SUM(AT245,AP245,AL245,AD245,Z245,AH245)</f>
        <v>5318346610.849999</v>
      </c>
      <c r="EL245" s="9">
        <f>IF(W245="С НДС",EK245*1.12,EK245)</f>
        <v>5956548204.151999</v>
      </c>
      <c r="EM245" s="40" t="s">
        <v>95</v>
      </c>
      <c r="EN245" s="40" t="s">
        <v>251</v>
      </c>
      <c r="EO245" s="40" t="s">
        <v>252</v>
      </c>
      <c r="EP245" s="40"/>
      <c r="EQ245" s="40"/>
      <c r="ER245" s="40"/>
      <c r="ES245" s="40"/>
      <c r="ET245" s="40"/>
      <c r="EU245" s="40"/>
      <c r="EV245" s="40"/>
      <c r="EW245" s="40"/>
      <c r="EX245" s="40"/>
      <c r="EY245" s="40" t="s">
        <v>616</v>
      </c>
      <c r="EZ245" s="10"/>
      <c r="FA245" s="46" t="s">
        <v>258</v>
      </c>
    </row>
    <row r="246" spans="1:157" ht="19.5" customHeight="1">
      <c r="A246" s="40" t="s">
        <v>413</v>
      </c>
      <c r="B246" s="40" t="s">
        <v>403</v>
      </c>
      <c r="C246" s="40" t="s">
        <v>404</v>
      </c>
      <c r="D246" s="40" t="s">
        <v>404</v>
      </c>
      <c r="E246" s="40" t="s">
        <v>66</v>
      </c>
      <c r="F246" s="40" t="s">
        <v>62</v>
      </c>
      <c r="G246" s="40"/>
      <c r="H246" s="40">
        <v>100</v>
      </c>
      <c r="I246" s="40">
        <v>710000000</v>
      </c>
      <c r="J246" s="40" t="s">
        <v>227</v>
      </c>
      <c r="K246" s="40" t="s">
        <v>405</v>
      </c>
      <c r="L246" s="40" t="s">
        <v>31</v>
      </c>
      <c r="M246" s="40">
        <v>710000000</v>
      </c>
      <c r="N246" s="40" t="s">
        <v>406</v>
      </c>
      <c r="O246" s="40"/>
      <c r="P246" s="40" t="s">
        <v>216</v>
      </c>
      <c r="Q246" s="40"/>
      <c r="R246" s="40"/>
      <c r="S246" s="40">
        <v>0</v>
      </c>
      <c r="T246" s="40">
        <v>0</v>
      </c>
      <c r="U246" s="40">
        <v>100</v>
      </c>
      <c r="V246" s="40" t="s">
        <v>407</v>
      </c>
      <c r="W246" s="40" t="s">
        <v>76</v>
      </c>
      <c r="X246" s="23">
        <f>1583.1*7</f>
        <v>11081.699999999999</v>
      </c>
      <c r="Y246" s="23">
        <v>5344</v>
      </c>
      <c r="Z246" s="23">
        <f t="shared" si="77"/>
        <v>59220604.8</v>
      </c>
      <c r="AA246" s="23">
        <f t="shared" si="78"/>
        <v>66327077.376</v>
      </c>
      <c r="AB246" s="23">
        <f>1583.1*12</f>
        <v>18997.199999999997</v>
      </c>
      <c r="AC246" s="23">
        <v>5344</v>
      </c>
      <c r="AD246" s="23">
        <f t="shared" si="79"/>
        <v>101521036.79999998</v>
      </c>
      <c r="AE246" s="23">
        <f aca="true" t="shared" si="83" ref="AE246:AE306">AD246*1.12</f>
        <v>113703561.21599999</v>
      </c>
      <c r="AF246" s="23">
        <f>AB246</f>
        <v>18997.199999999997</v>
      </c>
      <c r="AG246" s="23">
        <f>AC246</f>
        <v>5344</v>
      </c>
      <c r="AH246" s="23">
        <f t="shared" si="80"/>
        <v>101521036.79999998</v>
      </c>
      <c r="AI246" s="23">
        <f aca="true" t="shared" si="84" ref="AI246:AI306">AH246*1.12</f>
        <v>113703561.21599999</v>
      </c>
      <c r="AJ246" s="23">
        <f>AB246</f>
        <v>18997.199999999997</v>
      </c>
      <c r="AK246" s="23">
        <f>AC246</f>
        <v>5344</v>
      </c>
      <c r="AL246" s="23">
        <f t="shared" si="81"/>
        <v>101521036.79999998</v>
      </c>
      <c r="AM246" s="23">
        <f aca="true" t="shared" si="85" ref="AM246:AM306">AL246*1.12</f>
        <v>113703561.21599999</v>
      </c>
      <c r="AN246" s="23">
        <f>AB246</f>
        <v>18997.199999999997</v>
      </c>
      <c r="AO246" s="23">
        <f>AC246</f>
        <v>5344</v>
      </c>
      <c r="AP246" s="23">
        <f t="shared" si="82"/>
        <v>101521036.79999998</v>
      </c>
      <c r="AQ246" s="23">
        <f aca="true" t="shared" si="86" ref="AQ246:AQ306">AP246*1.12</f>
        <v>113703561.21599999</v>
      </c>
      <c r="AR246" s="9"/>
      <c r="AS246" s="9"/>
      <c r="AT246" s="9">
        <f aca="true" t="shared" si="87" ref="AT246:AT306">AR246*AS246</f>
        <v>0</v>
      </c>
      <c r="AU246" s="9">
        <f>IF(W246="С НДС",AT246*1.12,AT246)</f>
        <v>0</v>
      </c>
      <c r="AV246" s="9"/>
      <c r="AW246" s="9"/>
      <c r="AX246" s="9">
        <f aca="true" t="shared" si="88" ref="AX246:AX306">AV246*AW246</f>
        <v>0</v>
      </c>
      <c r="AY246" s="9">
        <f>IF(AA246="С НДС",AX246*1.12,AX246)</f>
        <v>0</v>
      </c>
      <c r="AZ246" s="9"/>
      <c r="BA246" s="9"/>
      <c r="BB246" s="9">
        <f aca="true" t="shared" si="89" ref="BB246:BB306">AZ246*BA246</f>
        <v>0</v>
      </c>
      <c r="BC246" s="9">
        <f>IF(AE246="С НДС",BB246*1.12,BB246)</f>
        <v>0</v>
      </c>
      <c r="BD246" s="9"/>
      <c r="BE246" s="9"/>
      <c r="BF246" s="9">
        <f aca="true" t="shared" si="90" ref="BF246:BF306">BD246*BE246</f>
        <v>0</v>
      </c>
      <c r="BG246" s="9">
        <f>IF(AI246="С НДС",BF246*1.12,BF246)</f>
        <v>0</v>
      </c>
      <c r="BH246" s="9"/>
      <c r="BI246" s="9"/>
      <c r="BJ246" s="9">
        <f aca="true" t="shared" si="91" ref="BJ246:BJ306">BH246*BI246</f>
        <v>0</v>
      </c>
      <c r="BK246" s="9">
        <f>IF(AM246="С НДС",BJ246*1.12,BJ246)</f>
        <v>0</v>
      </c>
      <c r="BL246" s="9"/>
      <c r="BM246" s="9"/>
      <c r="BN246" s="9">
        <f>BL246*BM246</f>
        <v>0</v>
      </c>
      <c r="BO246" s="9">
        <f>IF(AQ246="С НДС",BN246*1.12,BN246)</f>
        <v>0</v>
      </c>
      <c r="BP246" s="9"/>
      <c r="BQ246" s="9"/>
      <c r="BR246" s="9">
        <f>BP246*BQ246</f>
        <v>0</v>
      </c>
      <c r="BS246" s="9">
        <f>IF(AU246="С НДС",BR246*1.12,BR246)</f>
        <v>0</v>
      </c>
      <c r="BT246" s="9"/>
      <c r="BU246" s="9"/>
      <c r="BV246" s="9">
        <f>BT246*BU246</f>
        <v>0</v>
      </c>
      <c r="BW246" s="9">
        <f>IF(AY246="С НДС",BV246*1.12,BV246)</f>
        <v>0</v>
      </c>
      <c r="BX246" s="9"/>
      <c r="BY246" s="9"/>
      <c r="BZ246" s="9">
        <f>BX246*BY246</f>
        <v>0</v>
      </c>
      <c r="CA246" s="9">
        <f>IF(BC246="С НДС",BZ246*1.12,BZ246)</f>
        <v>0</v>
      </c>
      <c r="CB246" s="9"/>
      <c r="CC246" s="9"/>
      <c r="CD246" s="9">
        <f>CB246*CC246</f>
        <v>0</v>
      </c>
      <c r="CE246" s="9">
        <f>IF(BG246="С НДС",CD246*1.12,CD246)</f>
        <v>0</v>
      </c>
      <c r="CF246" s="9"/>
      <c r="CG246" s="9"/>
      <c r="CH246" s="9">
        <f>CF246*CG246</f>
        <v>0</v>
      </c>
      <c r="CI246" s="9">
        <f>IF(BK246="С НДС",CH246*1.12,CH246)</f>
        <v>0</v>
      </c>
      <c r="CJ246" s="9"/>
      <c r="CK246" s="9"/>
      <c r="CL246" s="9">
        <f>CJ246*CK246</f>
        <v>0</v>
      </c>
      <c r="CM246" s="9">
        <f>IF(BO246="С НДС",CL246*1.12,CL246)</f>
        <v>0</v>
      </c>
      <c r="CN246" s="9"/>
      <c r="CO246" s="9"/>
      <c r="CP246" s="9">
        <f>CN246*CO246</f>
        <v>0</v>
      </c>
      <c r="CQ246" s="9">
        <f>IF(BS246="С НДС",CP246*1.12,CP246)</f>
        <v>0</v>
      </c>
      <c r="CR246" s="9"/>
      <c r="CS246" s="9"/>
      <c r="CT246" s="9">
        <f>CR246*CS246</f>
        <v>0</v>
      </c>
      <c r="CU246" s="9">
        <f>IF(BW246="С НДС",CT246*1.12,CT246)</f>
        <v>0</v>
      </c>
      <c r="CV246" s="9"/>
      <c r="CW246" s="9"/>
      <c r="CX246" s="9">
        <f>CV246*CW246</f>
        <v>0</v>
      </c>
      <c r="CY246" s="9">
        <f>IF(CA246="С НДС",CX246*1.12,CX246)</f>
        <v>0</v>
      </c>
      <c r="CZ246" s="9"/>
      <c r="DA246" s="9"/>
      <c r="DB246" s="9">
        <f>CZ246*DA246</f>
        <v>0</v>
      </c>
      <c r="DC246" s="9">
        <f>IF(CE246="С НДС",DB246*1.12,DB246)</f>
        <v>0</v>
      </c>
      <c r="DD246" s="9"/>
      <c r="DE246" s="9"/>
      <c r="DF246" s="9">
        <f>DD246*DE246</f>
        <v>0</v>
      </c>
      <c r="DG246" s="9">
        <f>IF(CI246="С НДС",DF246*1.12,DF246)</f>
        <v>0</v>
      </c>
      <c r="DH246" s="9"/>
      <c r="DI246" s="9"/>
      <c r="DJ246" s="9">
        <f>DH246*DI246</f>
        <v>0</v>
      </c>
      <c r="DK246" s="9">
        <f>IF(CM246="С НДС",DJ246*1.12,DJ246)</f>
        <v>0</v>
      </c>
      <c r="DL246" s="9"/>
      <c r="DM246" s="9"/>
      <c r="DN246" s="9">
        <f>DL246*DM246</f>
        <v>0</v>
      </c>
      <c r="DO246" s="9">
        <f>IF(CQ246="С НДС",DN246*1.12,DN246)</f>
        <v>0</v>
      </c>
      <c r="DP246" s="9"/>
      <c r="DQ246" s="9"/>
      <c r="DR246" s="9">
        <f>DP246*DQ246</f>
        <v>0</v>
      </c>
      <c r="DS246" s="9">
        <f>IF(CU246="С НДС",DR246*1.12,DR246)</f>
        <v>0</v>
      </c>
      <c r="DT246" s="9"/>
      <c r="DU246" s="9"/>
      <c r="DV246" s="9">
        <f>DT246*DU246</f>
        <v>0</v>
      </c>
      <c r="DW246" s="9">
        <f>IF(CY246="С НДС",DV246*1.12,DV246)</f>
        <v>0</v>
      </c>
      <c r="DX246" s="9"/>
      <c r="DY246" s="9"/>
      <c r="DZ246" s="9">
        <f>DX246*DY246</f>
        <v>0</v>
      </c>
      <c r="EA246" s="9">
        <f>IF(DC246="С НДС",DZ246*1.12,DZ246)</f>
        <v>0</v>
      </c>
      <c r="EB246" s="9"/>
      <c r="EC246" s="9"/>
      <c r="ED246" s="9"/>
      <c r="EE246" s="9"/>
      <c r="EF246" s="9"/>
      <c r="EG246" s="9"/>
      <c r="EH246" s="9"/>
      <c r="EI246" s="9"/>
      <c r="EJ246" s="23" t="s">
        <v>408</v>
      </c>
      <c r="EK246" s="23">
        <v>0</v>
      </c>
      <c r="EL246" s="23">
        <v>0</v>
      </c>
      <c r="EM246" s="24" t="s">
        <v>95</v>
      </c>
      <c r="EN246" s="40" t="s">
        <v>409</v>
      </c>
      <c r="EO246" s="40" t="s">
        <v>410</v>
      </c>
      <c r="EP246" s="40"/>
      <c r="EQ246" s="40"/>
      <c r="ER246" s="40"/>
      <c r="ES246" s="40"/>
      <c r="ET246" s="40"/>
      <c r="EU246" s="40"/>
      <c r="EV246" s="40"/>
      <c r="EW246" s="40"/>
      <c r="EX246" s="40"/>
      <c r="EY246" s="40" t="s">
        <v>411</v>
      </c>
      <c r="EZ246" s="10" t="s">
        <v>412</v>
      </c>
      <c r="FA246" s="46" t="s">
        <v>258</v>
      </c>
    </row>
    <row r="247" spans="1:157" ht="19.5" customHeight="1">
      <c r="A247" s="40" t="s">
        <v>730</v>
      </c>
      <c r="B247" s="40" t="s">
        <v>403</v>
      </c>
      <c r="C247" s="40" t="s">
        <v>404</v>
      </c>
      <c r="D247" s="40" t="s">
        <v>404</v>
      </c>
      <c r="E247" s="40" t="s">
        <v>66</v>
      </c>
      <c r="F247" s="40" t="s">
        <v>62</v>
      </c>
      <c r="G247" s="40"/>
      <c r="H247" s="40">
        <v>100</v>
      </c>
      <c r="I247" s="40">
        <v>710000000</v>
      </c>
      <c r="J247" s="40" t="s">
        <v>227</v>
      </c>
      <c r="K247" s="40" t="s">
        <v>405</v>
      </c>
      <c r="L247" s="40" t="s">
        <v>31</v>
      </c>
      <c r="M247" s="40">
        <v>710000000</v>
      </c>
      <c r="N247" s="40" t="s">
        <v>406</v>
      </c>
      <c r="O247" s="40"/>
      <c r="P247" s="40" t="s">
        <v>216</v>
      </c>
      <c r="Q247" s="40"/>
      <c r="R247" s="40"/>
      <c r="S247" s="40">
        <v>0</v>
      </c>
      <c r="T247" s="40">
        <v>0</v>
      </c>
      <c r="U247" s="40">
        <v>100</v>
      </c>
      <c r="V247" s="40" t="s">
        <v>407</v>
      </c>
      <c r="W247" s="40" t="s">
        <v>76</v>
      </c>
      <c r="X247" s="23">
        <v>7272.42</v>
      </c>
      <c r="Y247" s="23">
        <v>5344</v>
      </c>
      <c r="Z247" s="23">
        <f>X247*Y247</f>
        <v>38863812.48</v>
      </c>
      <c r="AA247" s="23">
        <f>IF(W247="С НДС",Z247*1.12,Z247)</f>
        <v>43527469.9776</v>
      </c>
      <c r="AB247" s="23">
        <v>2048.64</v>
      </c>
      <c r="AC247" s="23">
        <v>5344</v>
      </c>
      <c r="AD247" s="23">
        <f>AB247*AC247</f>
        <v>10947932.16</v>
      </c>
      <c r="AE247" s="23">
        <f>AD247*1.12</f>
        <v>12261684.0192</v>
      </c>
      <c r="AF247" s="23">
        <v>0</v>
      </c>
      <c r="AG247" s="23">
        <f>AC247</f>
        <v>5344</v>
      </c>
      <c r="AH247" s="23">
        <f>AF247*AG247</f>
        <v>0</v>
      </c>
      <c r="AI247" s="23">
        <f>AH247*1.12</f>
        <v>0</v>
      </c>
      <c r="AJ247" s="23">
        <v>0</v>
      </c>
      <c r="AK247" s="23">
        <f>AC247</f>
        <v>5344</v>
      </c>
      <c r="AL247" s="23">
        <f>AJ247*AK247</f>
        <v>0</v>
      </c>
      <c r="AM247" s="23">
        <f>AL247*1.12</f>
        <v>0</v>
      </c>
      <c r="AN247" s="23">
        <v>0</v>
      </c>
      <c r="AO247" s="23">
        <f>AC247</f>
        <v>5344</v>
      </c>
      <c r="AP247" s="23">
        <f>AN247*AO247</f>
        <v>0</v>
      </c>
      <c r="AQ247" s="23">
        <f>AP247*1.12</f>
        <v>0</v>
      </c>
      <c r="AR247" s="9"/>
      <c r="AS247" s="9"/>
      <c r="AT247" s="9">
        <f>AR247*AS247</f>
        <v>0</v>
      </c>
      <c r="AU247" s="9">
        <f>IF(W247="С НДС",AT247*1.12,AT247)</f>
        <v>0</v>
      </c>
      <c r="AV247" s="9"/>
      <c r="AW247" s="9"/>
      <c r="AX247" s="9">
        <f>AV247*AW247</f>
        <v>0</v>
      </c>
      <c r="AY247" s="9">
        <f>IF(AA247="С НДС",AX247*1.12,AX247)</f>
        <v>0</v>
      </c>
      <c r="AZ247" s="9"/>
      <c r="BA247" s="9"/>
      <c r="BB247" s="9">
        <f>AZ247*BA247</f>
        <v>0</v>
      </c>
      <c r="BC247" s="9">
        <f>IF(AE247="С НДС",BB247*1.12,BB247)</f>
        <v>0</v>
      </c>
      <c r="BD247" s="9"/>
      <c r="BE247" s="9"/>
      <c r="BF247" s="9">
        <f>BD247*BE247</f>
        <v>0</v>
      </c>
      <c r="BG247" s="9">
        <f>IF(AI247="С НДС",BF247*1.12,BF247)</f>
        <v>0</v>
      </c>
      <c r="BH247" s="9"/>
      <c r="BI247" s="9"/>
      <c r="BJ247" s="9">
        <f>BH247*BI247</f>
        <v>0</v>
      </c>
      <c r="BK247" s="9">
        <f>IF(AM247="С НДС",BJ247*1.12,BJ247)</f>
        <v>0</v>
      </c>
      <c r="BL247" s="9"/>
      <c r="BM247" s="9"/>
      <c r="BN247" s="9">
        <f>BL247*BM247</f>
        <v>0</v>
      </c>
      <c r="BO247" s="9">
        <f>IF(AQ247="С НДС",BN247*1.12,BN247)</f>
        <v>0</v>
      </c>
      <c r="BP247" s="9"/>
      <c r="BQ247" s="9"/>
      <c r="BR247" s="9">
        <f>BP247*BQ247</f>
        <v>0</v>
      </c>
      <c r="BS247" s="9">
        <f>IF(AU247="С НДС",BR247*1.12,BR247)</f>
        <v>0</v>
      </c>
      <c r="BT247" s="9"/>
      <c r="BU247" s="9"/>
      <c r="BV247" s="9">
        <f>BT247*BU247</f>
        <v>0</v>
      </c>
      <c r="BW247" s="9">
        <f>IF(AY247="С НДС",BV247*1.12,BV247)</f>
        <v>0</v>
      </c>
      <c r="BX247" s="9"/>
      <c r="BY247" s="9"/>
      <c r="BZ247" s="9">
        <f>BX247*BY247</f>
        <v>0</v>
      </c>
      <c r="CA247" s="9">
        <f>IF(BC247="С НДС",BZ247*1.12,BZ247)</f>
        <v>0</v>
      </c>
      <c r="CB247" s="9"/>
      <c r="CC247" s="9"/>
      <c r="CD247" s="9">
        <f>CB247*CC247</f>
        <v>0</v>
      </c>
      <c r="CE247" s="9">
        <f>IF(BG247="С НДС",CD247*1.12,CD247)</f>
        <v>0</v>
      </c>
      <c r="CF247" s="9"/>
      <c r="CG247" s="9"/>
      <c r="CH247" s="9">
        <f>CF247*CG247</f>
        <v>0</v>
      </c>
      <c r="CI247" s="9">
        <f>IF(BK247="С НДС",CH247*1.12,CH247)</f>
        <v>0</v>
      </c>
      <c r="CJ247" s="9"/>
      <c r="CK247" s="9"/>
      <c r="CL247" s="9">
        <f>CJ247*CK247</f>
        <v>0</v>
      </c>
      <c r="CM247" s="9">
        <f>IF(BO247="С НДС",CL247*1.12,CL247)</f>
        <v>0</v>
      </c>
      <c r="CN247" s="9"/>
      <c r="CO247" s="9"/>
      <c r="CP247" s="9">
        <f>CN247*CO247</f>
        <v>0</v>
      </c>
      <c r="CQ247" s="9">
        <f>IF(BS247="С НДС",CP247*1.12,CP247)</f>
        <v>0</v>
      </c>
      <c r="CR247" s="9"/>
      <c r="CS247" s="9"/>
      <c r="CT247" s="9">
        <f>CR247*CS247</f>
        <v>0</v>
      </c>
      <c r="CU247" s="9">
        <f>IF(BW247="С НДС",CT247*1.12,CT247)</f>
        <v>0</v>
      </c>
      <c r="CV247" s="9"/>
      <c r="CW247" s="9"/>
      <c r="CX247" s="9">
        <f>CV247*CW247</f>
        <v>0</v>
      </c>
      <c r="CY247" s="9">
        <f>IF(CA247="С НДС",CX247*1.12,CX247)</f>
        <v>0</v>
      </c>
      <c r="CZ247" s="9"/>
      <c r="DA247" s="9"/>
      <c r="DB247" s="9">
        <f>CZ247*DA247</f>
        <v>0</v>
      </c>
      <c r="DC247" s="9">
        <f>IF(CE247="С НДС",DB247*1.12,DB247)</f>
        <v>0</v>
      </c>
      <c r="DD247" s="9"/>
      <c r="DE247" s="9"/>
      <c r="DF247" s="9">
        <f>DD247*DE247</f>
        <v>0</v>
      </c>
      <c r="DG247" s="9">
        <f>IF(CI247="С НДС",DF247*1.12,DF247)</f>
        <v>0</v>
      </c>
      <c r="DH247" s="9"/>
      <c r="DI247" s="9"/>
      <c r="DJ247" s="9">
        <f>DH247*DI247</f>
        <v>0</v>
      </c>
      <c r="DK247" s="9">
        <f>IF(CM247="С НДС",DJ247*1.12,DJ247)</f>
        <v>0</v>
      </c>
      <c r="DL247" s="9"/>
      <c r="DM247" s="9"/>
      <c r="DN247" s="9">
        <f>DL247*DM247</f>
        <v>0</v>
      </c>
      <c r="DO247" s="9">
        <f>IF(CQ247="С НДС",DN247*1.12,DN247)</f>
        <v>0</v>
      </c>
      <c r="DP247" s="9"/>
      <c r="DQ247" s="9"/>
      <c r="DR247" s="9">
        <f>DP247*DQ247</f>
        <v>0</v>
      </c>
      <c r="DS247" s="9">
        <f>IF(CU247="С НДС",DR247*1.12,DR247)</f>
        <v>0</v>
      </c>
      <c r="DT247" s="9"/>
      <c r="DU247" s="9"/>
      <c r="DV247" s="9">
        <f>DT247*DU247</f>
        <v>0</v>
      </c>
      <c r="DW247" s="9">
        <f>IF(CY247="С НДС",DV247*1.12,DV247)</f>
        <v>0</v>
      </c>
      <c r="DX247" s="9"/>
      <c r="DY247" s="9"/>
      <c r="DZ247" s="9">
        <f>DX247*DY247</f>
        <v>0</v>
      </c>
      <c r="EA247" s="9">
        <f>IF(DC247="С НДС",DZ247*1.12,DZ247)</f>
        <v>0</v>
      </c>
      <c r="EB247" s="9"/>
      <c r="EC247" s="9"/>
      <c r="ED247" s="9"/>
      <c r="EE247" s="9"/>
      <c r="EF247" s="9"/>
      <c r="EG247" s="9"/>
      <c r="EH247" s="9"/>
      <c r="EI247" s="9"/>
      <c r="EJ247" s="23">
        <f>X247+AB247</f>
        <v>9321.06</v>
      </c>
      <c r="EK247" s="23">
        <f>SUM(AT247,AP247,AL247,AD247,Z247,AH247)</f>
        <v>49811744.64</v>
      </c>
      <c r="EL247" s="23">
        <f>IF(W247="С НДС",EK247*1.12,EK247)</f>
        <v>55789153.996800005</v>
      </c>
      <c r="EM247" s="24" t="s">
        <v>95</v>
      </c>
      <c r="EN247" s="40" t="s">
        <v>409</v>
      </c>
      <c r="EO247" s="40" t="s">
        <v>410</v>
      </c>
      <c r="EP247" s="40"/>
      <c r="EQ247" s="40"/>
      <c r="ER247" s="40"/>
      <c r="ES247" s="40"/>
      <c r="ET247" s="40"/>
      <c r="EU247" s="40"/>
      <c r="EV247" s="40"/>
      <c r="EW247" s="40"/>
      <c r="EX247" s="40"/>
      <c r="EY247" s="40" t="s">
        <v>411</v>
      </c>
      <c r="EZ247" s="10" t="s">
        <v>412</v>
      </c>
      <c r="FA247" s="46" t="s">
        <v>258</v>
      </c>
    </row>
    <row r="248" spans="1:157" ht="19.5" customHeight="1">
      <c r="A248" s="25" t="s">
        <v>414</v>
      </c>
      <c r="B248" s="40" t="s">
        <v>415</v>
      </c>
      <c r="C248" s="40" t="s">
        <v>416</v>
      </c>
      <c r="D248" s="40" t="s">
        <v>416</v>
      </c>
      <c r="E248" s="40" t="s">
        <v>65</v>
      </c>
      <c r="F248" s="40"/>
      <c r="G248" s="40"/>
      <c r="H248" s="40">
        <v>100</v>
      </c>
      <c r="I248" s="40">
        <v>710000000</v>
      </c>
      <c r="J248" s="40" t="s">
        <v>227</v>
      </c>
      <c r="K248" s="40" t="s">
        <v>405</v>
      </c>
      <c r="L248" s="40" t="s">
        <v>31</v>
      </c>
      <c r="M248" s="26">
        <v>270000000</v>
      </c>
      <c r="N248" s="40" t="s">
        <v>417</v>
      </c>
      <c r="O248" s="40"/>
      <c r="P248" s="40" t="s">
        <v>418</v>
      </c>
      <c r="Q248" s="40"/>
      <c r="R248" s="40"/>
      <c r="S248" s="40">
        <v>0</v>
      </c>
      <c r="T248" s="40">
        <v>0</v>
      </c>
      <c r="U248" s="40">
        <v>100</v>
      </c>
      <c r="V248" s="40" t="s">
        <v>419</v>
      </c>
      <c r="W248" s="40" t="s">
        <v>76</v>
      </c>
      <c r="X248" s="14">
        <v>776</v>
      </c>
      <c r="Y248" s="9">
        <v>1656</v>
      </c>
      <c r="Z248" s="9">
        <f t="shared" si="77"/>
        <v>1285056</v>
      </c>
      <c r="AA248" s="23">
        <f t="shared" si="78"/>
        <v>1439262.7200000002</v>
      </c>
      <c r="AB248" s="14">
        <v>1555</v>
      </c>
      <c r="AC248" s="9">
        <v>1656</v>
      </c>
      <c r="AD248" s="9">
        <f t="shared" si="79"/>
        <v>2575080</v>
      </c>
      <c r="AE248" s="23">
        <f t="shared" si="83"/>
        <v>2884089.6</v>
      </c>
      <c r="AF248" s="14">
        <v>1555</v>
      </c>
      <c r="AG248" s="9">
        <v>1656</v>
      </c>
      <c r="AH248" s="9">
        <f t="shared" si="80"/>
        <v>2575080</v>
      </c>
      <c r="AI248" s="23">
        <f t="shared" si="84"/>
        <v>2884089.6</v>
      </c>
      <c r="AJ248" s="14">
        <v>1555</v>
      </c>
      <c r="AK248" s="9">
        <v>1656</v>
      </c>
      <c r="AL248" s="9">
        <f t="shared" si="81"/>
        <v>2575080</v>
      </c>
      <c r="AM248" s="23">
        <f t="shared" si="85"/>
        <v>2884089.6</v>
      </c>
      <c r="AN248" s="14">
        <v>1555</v>
      </c>
      <c r="AO248" s="9">
        <v>1656</v>
      </c>
      <c r="AP248" s="9">
        <f t="shared" si="82"/>
        <v>2575080</v>
      </c>
      <c r="AQ248" s="23">
        <f t="shared" si="86"/>
        <v>2884089.6</v>
      </c>
      <c r="AR248" s="14">
        <v>1555</v>
      </c>
      <c r="AS248" s="9">
        <v>1656</v>
      </c>
      <c r="AT248" s="9">
        <f t="shared" si="87"/>
        <v>2575080</v>
      </c>
      <c r="AU248" s="23">
        <f aca="true" t="shared" si="92" ref="AU248:AU307">AT248*1.12</f>
        <v>2884089.6</v>
      </c>
      <c r="AV248" s="14">
        <v>1555</v>
      </c>
      <c r="AW248" s="9">
        <v>1656</v>
      </c>
      <c r="AX248" s="9">
        <f t="shared" si="88"/>
        <v>2575080</v>
      </c>
      <c r="AY248" s="23">
        <f aca="true" t="shared" si="93" ref="AY248:AY307">AX248*1.12</f>
        <v>2884089.6</v>
      </c>
      <c r="AZ248" s="14">
        <v>1555</v>
      </c>
      <c r="BA248" s="9">
        <v>1656</v>
      </c>
      <c r="BB248" s="9">
        <f t="shared" si="89"/>
        <v>2575080</v>
      </c>
      <c r="BC248" s="23">
        <f aca="true" t="shared" si="94" ref="BC248:BC307">BB248*1.12</f>
        <v>2884089.6</v>
      </c>
      <c r="BD248" s="14">
        <v>1555</v>
      </c>
      <c r="BE248" s="9">
        <v>1656</v>
      </c>
      <c r="BF248" s="9">
        <f t="shared" si="90"/>
        <v>2575080</v>
      </c>
      <c r="BG248" s="23">
        <f aca="true" t="shared" si="95" ref="BG248:BG307">BF248*1.12</f>
        <v>2884089.6</v>
      </c>
      <c r="BH248" s="14">
        <v>1555</v>
      </c>
      <c r="BI248" s="9">
        <v>1656</v>
      </c>
      <c r="BJ248" s="9">
        <f t="shared" si="91"/>
        <v>2575080</v>
      </c>
      <c r="BK248" s="23">
        <f aca="true" t="shared" si="96" ref="BK248:BK307">BJ248*1.12</f>
        <v>2884089.6</v>
      </c>
      <c r="BL248" s="9"/>
      <c r="BM248" s="9"/>
      <c r="BN248" s="9">
        <f aca="true" t="shared" si="97" ref="BN248:BN339">BL248*BM248</f>
        <v>0</v>
      </c>
      <c r="BO248" s="9">
        <f aca="true" t="shared" si="98" ref="BO248:BO339">IF(AQ248="С НДС",BN248*1.12,BN248)</f>
        <v>0</v>
      </c>
      <c r="BP248" s="9"/>
      <c r="BQ248" s="9"/>
      <c r="BR248" s="9">
        <f aca="true" t="shared" si="99" ref="BR248:BR339">BP248*BQ248</f>
        <v>0</v>
      </c>
      <c r="BS248" s="9">
        <f aca="true" t="shared" si="100" ref="BS248:BS339">IF(AU248="С НДС",BR248*1.12,BR248)</f>
        <v>0</v>
      </c>
      <c r="BT248" s="9"/>
      <c r="BU248" s="9"/>
      <c r="BV248" s="9">
        <f aca="true" t="shared" si="101" ref="BV248:BV339">BT248*BU248</f>
        <v>0</v>
      </c>
      <c r="BW248" s="9">
        <f aca="true" t="shared" si="102" ref="BW248:BW339">IF(AY248="С НДС",BV248*1.12,BV248)</f>
        <v>0</v>
      </c>
      <c r="BX248" s="9"/>
      <c r="BY248" s="9"/>
      <c r="BZ248" s="9">
        <f aca="true" t="shared" si="103" ref="BZ248:BZ339">BX248*BY248</f>
        <v>0</v>
      </c>
      <c r="CA248" s="9">
        <f aca="true" t="shared" si="104" ref="CA248:CA339">IF(BC248="С НДС",BZ248*1.12,BZ248)</f>
        <v>0</v>
      </c>
      <c r="CB248" s="9"/>
      <c r="CC248" s="9"/>
      <c r="CD248" s="9">
        <f aca="true" t="shared" si="105" ref="CD248:CD339">CB248*CC248</f>
        <v>0</v>
      </c>
      <c r="CE248" s="9">
        <f aca="true" t="shared" si="106" ref="CE248:CE339">IF(BG248="С НДС",CD248*1.12,CD248)</f>
        <v>0</v>
      </c>
      <c r="CF248" s="9"/>
      <c r="CG248" s="9"/>
      <c r="CH248" s="9">
        <f aca="true" t="shared" si="107" ref="CH248:CH339">CF248*CG248</f>
        <v>0</v>
      </c>
      <c r="CI248" s="9">
        <f aca="true" t="shared" si="108" ref="CI248:CI339">IF(BK248="С НДС",CH248*1.12,CH248)</f>
        <v>0</v>
      </c>
      <c r="CJ248" s="9"/>
      <c r="CK248" s="9"/>
      <c r="CL248" s="9">
        <f aca="true" t="shared" si="109" ref="CL248:CL339">CJ248*CK248</f>
        <v>0</v>
      </c>
      <c r="CM248" s="9">
        <f aca="true" t="shared" si="110" ref="CM248:CM339">IF(BO248="С НДС",CL248*1.12,CL248)</f>
        <v>0</v>
      </c>
      <c r="CN248" s="9"/>
      <c r="CO248" s="9"/>
      <c r="CP248" s="9">
        <f aca="true" t="shared" si="111" ref="CP248:CP339">CN248*CO248</f>
        <v>0</v>
      </c>
      <c r="CQ248" s="9">
        <f aca="true" t="shared" si="112" ref="CQ248:CQ339">IF(BS248="С НДС",CP248*1.12,CP248)</f>
        <v>0</v>
      </c>
      <c r="CR248" s="9"/>
      <c r="CS248" s="9"/>
      <c r="CT248" s="9">
        <f aca="true" t="shared" si="113" ref="CT248:CT339">CR248*CS248</f>
        <v>0</v>
      </c>
      <c r="CU248" s="9">
        <f aca="true" t="shared" si="114" ref="CU248:CU339">IF(BW248="С НДС",CT248*1.12,CT248)</f>
        <v>0</v>
      </c>
      <c r="CV248" s="9"/>
      <c r="CW248" s="9"/>
      <c r="CX248" s="9">
        <f aca="true" t="shared" si="115" ref="CX248:CX339">CV248*CW248</f>
        <v>0</v>
      </c>
      <c r="CY248" s="9">
        <f aca="true" t="shared" si="116" ref="CY248:CY339">IF(CA248="С НДС",CX248*1.12,CX248)</f>
        <v>0</v>
      </c>
      <c r="CZ248" s="9"/>
      <c r="DA248" s="9"/>
      <c r="DB248" s="9">
        <f aca="true" t="shared" si="117" ref="DB248:DB339">CZ248*DA248</f>
        <v>0</v>
      </c>
      <c r="DC248" s="9">
        <f aca="true" t="shared" si="118" ref="DC248:DC339">IF(CE248="С НДС",DB248*1.12,DB248)</f>
        <v>0</v>
      </c>
      <c r="DD248" s="9"/>
      <c r="DE248" s="9"/>
      <c r="DF248" s="9">
        <f aca="true" t="shared" si="119" ref="DF248:DF339">DD248*DE248</f>
        <v>0</v>
      </c>
      <c r="DG248" s="9">
        <f aca="true" t="shared" si="120" ref="DG248:DG339">IF(CI248="С НДС",DF248*1.12,DF248)</f>
        <v>0</v>
      </c>
      <c r="DH248" s="9"/>
      <c r="DI248" s="9"/>
      <c r="DJ248" s="9">
        <f aca="true" t="shared" si="121" ref="DJ248:DJ339">DH248*DI248</f>
        <v>0</v>
      </c>
      <c r="DK248" s="9">
        <f aca="true" t="shared" si="122" ref="DK248:DK339">IF(CM248="С НДС",DJ248*1.12,DJ248)</f>
        <v>0</v>
      </c>
      <c r="DL248" s="9"/>
      <c r="DM248" s="9"/>
      <c r="DN248" s="9">
        <f aca="true" t="shared" si="123" ref="DN248:DN339">DL248*DM248</f>
        <v>0</v>
      </c>
      <c r="DO248" s="9">
        <f aca="true" t="shared" si="124" ref="DO248:DO339">IF(CQ248="С НДС",DN248*1.12,DN248)</f>
        <v>0</v>
      </c>
      <c r="DP248" s="9"/>
      <c r="DQ248" s="9"/>
      <c r="DR248" s="9">
        <f aca="true" t="shared" si="125" ref="DR248:DR339">DP248*DQ248</f>
        <v>0</v>
      </c>
      <c r="DS248" s="9">
        <f aca="true" t="shared" si="126" ref="DS248:DS339">IF(CU248="С НДС",DR248*1.12,DR248)</f>
        <v>0</v>
      </c>
      <c r="DT248" s="9"/>
      <c r="DU248" s="9"/>
      <c r="DV248" s="9">
        <f aca="true" t="shared" si="127" ref="DV248:DV339">DT248*DU248</f>
        <v>0</v>
      </c>
      <c r="DW248" s="9">
        <f aca="true" t="shared" si="128" ref="DW248:DW339">IF(CY248="С НДС",DV248*1.12,DV248)</f>
        <v>0</v>
      </c>
      <c r="DX248" s="9"/>
      <c r="DY248" s="9"/>
      <c r="DZ248" s="9">
        <f aca="true" t="shared" si="129" ref="DZ248:DZ339">DX248*DY248</f>
        <v>0</v>
      </c>
      <c r="EA248" s="9">
        <f aca="true" t="shared" si="130" ref="EA248:EA339">IF(DC248="С НДС",DZ248*1.12,DZ248)</f>
        <v>0</v>
      </c>
      <c r="EB248" s="9"/>
      <c r="EC248" s="9"/>
      <c r="ED248" s="9"/>
      <c r="EE248" s="9"/>
      <c r="EF248" s="9"/>
      <c r="EG248" s="9"/>
      <c r="EH248" s="9"/>
      <c r="EI248" s="9"/>
      <c r="EJ248" s="23">
        <f>X248+AB248+AF248+AJ248+AN248+AR248+AV248+AZ248+BD248+BH248+BL248+BP248+BT248+BX248+CB248+CF248+CJ248+CN248+CR248+CV248+CZ248+DD248+DH248+DL248+DP248+DT248+DX248</f>
        <v>14771</v>
      </c>
      <c r="EK248" s="23">
        <v>0</v>
      </c>
      <c r="EL248" s="23">
        <v>0</v>
      </c>
      <c r="EM248" s="10" t="s">
        <v>95</v>
      </c>
      <c r="EN248" s="40" t="s">
        <v>556</v>
      </c>
      <c r="EO248" s="40" t="s">
        <v>557</v>
      </c>
      <c r="EP248" s="40"/>
      <c r="EQ248" s="40"/>
      <c r="ER248" s="40"/>
      <c r="ES248" s="40"/>
      <c r="ET248" s="40"/>
      <c r="EU248" s="40"/>
      <c r="EV248" s="40"/>
      <c r="EW248" s="40"/>
      <c r="EX248" s="40"/>
      <c r="EY248" s="40" t="s">
        <v>558</v>
      </c>
      <c r="EZ248" s="10" t="s">
        <v>559</v>
      </c>
      <c r="FA248" s="46" t="s">
        <v>258</v>
      </c>
    </row>
    <row r="249" spans="1:157" ht="19.5" customHeight="1">
      <c r="A249" s="27" t="s">
        <v>560</v>
      </c>
      <c r="B249" s="20" t="s">
        <v>415</v>
      </c>
      <c r="C249" s="20" t="s">
        <v>416</v>
      </c>
      <c r="D249" s="20" t="s">
        <v>416</v>
      </c>
      <c r="E249" s="20" t="s">
        <v>65</v>
      </c>
      <c r="F249" s="20"/>
      <c r="G249" s="20"/>
      <c r="H249" s="20" t="s">
        <v>186</v>
      </c>
      <c r="I249" s="20">
        <v>710000000</v>
      </c>
      <c r="J249" s="20" t="s">
        <v>94</v>
      </c>
      <c r="K249" s="20" t="s">
        <v>405</v>
      </c>
      <c r="L249" s="20" t="s">
        <v>31</v>
      </c>
      <c r="M249" s="20">
        <v>110000000</v>
      </c>
      <c r="N249" s="20" t="s">
        <v>561</v>
      </c>
      <c r="O249" s="20"/>
      <c r="P249" s="20" t="s">
        <v>418</v>
      </c>
      <c r="Q249" s="20"/>
      <c r="R249" s="20"/>
      <c r="S249" s="20">
        <v>0</v>
      </c>
      <c r="T249" s="20">
        <v>0</v>
      </c>
      <c r="U249" s="20">
        <v>100</v>
      </c>
      <c r="V249" s="20" t="s">
        <v>419</v>
      </c>
      <c r="W249" s="20" t="s">
        <v>76</v>
      </c>
      <c r="X249" s="28">
        <v>47653</v>
      </c>
      <c r="Y249" s="18">
        <v>2495</v>
      </c>
      <c r="Z249" s="18">
        <f>X249*Y249</f>
        <v>118894235</v>
      </c>
      <c r="AA249" s="19">
        <f>Z249*1.12</f>
        <v>133161543.20000002</v>
      </c>
      <c r="AB249" s="28">
        <v>95306</v>
      </c>
      <c r="AC249" s="18">
        <v>2495</v>
      </c>
      <c r="AD249" s="18">
        <f>AB249*AC249</f>
        <v>237788470</v>
      </c>
      <c r="AE249" s="19">
        <f>AD249*1.12</f>
        <v>266323086.40000004</v>
      </c>
      <c r="AF249" s="28">
        <v>95306</v>
      </c>
      <c r="AG249" s="18">
        <v>2495</v>
      </c>
      <c r="AH249" s="18">
        <f>AF249*AG249</f>
        <v>237788470</v>
      </c>
      <c r="AI249" s="19">
        <f>AH249*1.12</f>
        <v>266323086.40000004</v>
      </c>
      <c r="AJ249" s="28">
        <v>95306</v>
      </c>
      <c r="AK249" s="18">
        <v>2495</v>
      </c>
      <c r="AL249" s="18">
        <f>AJ249*AK249</f>
        <v>237788470</v>
      </c>
      <c r="AM249" s="19">
        <f>AL249*1.12</f>
        <v>266323086.40000004</v>
      </c>
      <c r="AN249" s="28">
        <v>95306</v>
      </c>
      <c r="AO249" s="18">
        <v>2495</v>
      </c>
      <c r="AP249" s="18">
        <f>AN249*AO249</f>
        <v>237788470</v>
      </c>
      <c r="AQ249" s="19">
        <f>AP249*1.12</f>
        <v>266323086.40000004</v>
      </c>
      <c r="AR249" s="28">
        <v>95306</v>
      </c>
      <c r="AS249" s="18">
        <v>2495</v>
      </c>
      <c r="AT249" s="18">
        <f>AR249*AS249</f>
        <v>237788470</v>
      </c>
      <c r="AU249" s="19">
        <f>AT249*1.12</f>
        <v>266323086.40000004</v>
      </c>
      <c r="AV249" s="28">
        <v>95306</v>
      </c>
      <c r="AW249" s="18">
        <v>2495</v>
      </c>
      <c r="AX249" s="18">
        <f>AV249*AW249</f>
        <v>237788470</v>
      </c>
      <c r="AY249" s="19">
        <f>AX249*1.12</f>
        <v>266323086.40000004</v>
      </c>
      <c r="AZ249" s="28">
        <v>95306</v>
      </c>
      <c r="BA249" s="18">
        <v>2495</v>
      </c>
      <c r="BB249" s="18">
        <f>AZ249*BA249</f>
        <v>237788470</v>
      </c>
      <c r="BC249" s="19">
        <f>BB249*1.12</f>
        <v>266323086.40000004</v>
      </c>
      <c r="BD249" s="28">
        <v>95306</v>
      </c>
      <c r="BE249" s="18">
        <v>2495</v>
      </c>
      <c r="BF249" s="18">
        <f>BD249*BE249</f>
        <v>237788470</v>
      </c>
      <c r="BG249" s="19">
        <f>BF249*1.12</f>
        <v>266323086.40000004</v>
      </c>
      <c r="BH249" s="18">
        <v>95306</v>
      </c>
      <c r="BI249" s="18">
        <v>2495</v>
      </c>
      <c r="BJ249" s="18">
        <f>BH249*BI249</f>
        <v>237788470</v>
      </c>
      <c r="BK249" s="19">
        <f>BJ249*1.12</f>
        <v>266323086.40000004</v>
      </c>
      <c r="BL249" s="9"/>
      <c r="BM249" s="9"/>
      <c r="BN249" s="9">
        <f>BL249*BM249</f>
        <v>0</v>
      </c>
      <c r="BO249" s="9">
        <f>IF(AQ249="С НДС",BN249*1.12,BN249)</f>
        <v>0</v>
      </c>
      <c r="BP249" s="9"/>
      <c r="BQ249" s="9"/>
      <c r="BR249" s="9">
        <f>BP249*BQ249</f>
        <v>0</v>
      </c>
      <c r="BS249" s="9">
        <f>IF(AU249="С НДС",BR249*1.12,BR249)</f>
        <v>0</v>
      </c>
      <c r="BT249" s="9"/>
      <c r="BU249" s="9"/>
      <c r="BV249" s="9">
        <f>BT249*BU249</f>
        <v>0</v>
      </c>
      <c r="BW249" s="9">
        <f>IF(AY249="С НДС",BV249*1.12,BV249)</f>
        <v>0</v>
      </c>
      <c r="BX249" s="9"/>
      <c r="BY249" s="9"/>
      <c r="BZ249" s="9">
        <f>BX249*BY249</f>
        <v>0</v>
      </c>
      <c r="CA249" s="9">
        <f>IF(BC249="С НДС",BZ249*1.12,BZ249)</f>
        <v>0</v>
      </c>
      <c r="CB249" s="9"/>
      <c r="CC249" s="9"/>
      <c r="CD249" s="9">
        <f>CB249*CC249</f>
        <v>0</v>
      </c>
      <c r="CE249" s="9">
        <f>IF(BG249="С НДС",CD249*1.12,CD249)</f>
        <v>0</v>
      </c>
      <c r="CF249" s="9"/>
      <c r="CG249" s="9"/>
      <c r="CH249" s="9">
        <f>CF249*CG249</f>
        <v>0</v>
      </c>
      <c r="CI249" s="9">
        <f>IF(BK249="С НДС",CH249*1.12,CH249)</f>
        <v>0</v>
      </c>
      <c r="CJ249" s="9"/>
      <c r="CK249" s="9"/>
      <c r="CL249" s="9">
        <f>CJ249*CK249</f>
        <v>0</v>
      </c>
      <c r="CM249" s="9">
        <f>IF(BO249="С НДС",CL249*1.12,CL249)</f>
        <v>0</v>
      </c>
      <c r="CN249" s="9"/>
      <c r="CO249" s="9"/>
      <c r="CP249" s="9">
        <f>CN249*CO249</f>
        <v>0</v>
      </c>
      <c r="CQ249" s="9">
        <f>IF(BS249="С НДС",CP249*1.12,CP249)</f>
        <v>0</v>
      </c>
      <c r="CR249" s="9"/>
      <c r="CS249" s="9"/>
      <c r="CT249" s="9">
        <f>CR249*CS249</f>
        <v>0</v>
      </c>
      <c r="CU249" s="9">
        <f>IF(BW249="С НДС",CT249*1.12,CT249)</f>
        <v>0</v>
      </c>
      <c r="CV249" s="9"/>
      <c r="CW249" s="9"/>
      <c r="CX249" s="9">
        <f>CV249*CW249</f>
        <v>0</v>
      </c>
      <c r="CY249" s="9">
        <f>IF(CA249="С НДС",CX249*1.12,CX249)</f>
        <v>0</v>
      </c>
      <c r="CZ249" s="9"/>
      <c r="DA249" s="9"/>
      <c r="DB249" s="9">
        <f>CZ249*DA249</f>
        <v>0</v>
      </c>
      <c r="DC249" s="9">
        <f>IF(CE249="С НДС",DB249*1.12,DB249)</f>
        <v>0</v>
      </c>
      <c r="DD249" s="9"/>
      <c r="DE249" s="9"/>
      <c r="DF249" s="9">
        <f>DD249*DE249</f>
        <v>0</v>
      </c>
      <c r="DG249" s="9">
        <f>IF(CI249="С НДС",DF249*1.12,DF249)</f>
        <v>0</v>
      </c>
      <c r="DH249" s="9"/>
      <c r="DI249" s="9"/>
      <c r="DJ249" s="9">
        <f>DH249*DI249</f>
        <v>0</v>
      </c>
      <c r="DK249" s="9">
        <f>IF(CM249="С НДС",DJ249*1.12,DJ249)</f>
        <v>0</v>
      </c>
      <c r="DL249" s="9"/>
      <c r="DM249" s="9"/>
      <c r="DN249" s="9">
        <f>DL249*DM249</f>
        <v>0</v>
      </c>
      <c r="DO249" s="9">
        <f>IF(CQ249="С НДС",DN249*1.12,DN249)</f>
        <v>0</v>
      </c>
      <c r="DP249" s="9"/>
      <c r="DQ249" s="9"/>
      <c r="DR249" s="9">
        <f>DP249*DQ249</f>
        <v>0</v>
      </c>
      <c r="DS249" s="9">
        <f>IF(CU249="С НДС",DR249*1.12,DR249)</f>
        <v>0</v>
      </c>
      <c r="DT249" s="9"/>
      <c r="DU249" s="9"/>
      <c r="DV249" s="9">
        <f>DT249*DU249</f>
        <v>0</v>
      </c>
      <c r="DW249" s="9">
        <f>IF(CY249="С НДС",DV249*1.12,DV249)</f>
        <v>0</v>
      </c>
      <c r="DX249" s="9"/>
      <c r="DY249" s="9"/>
      <c r="DZ249" s="9">
        <f>DX249*DY249</f>
        <v>0</v>
      </c>
      <c r="EA249" s="9">
        <f>IF(DC249="С НДС",DZ249*1.12,DZ249)</f>
        <v>0</v>
      </c>
      <c r="EB249" s="9"/>
      <c r="EC249" s="9"/>
      <c r="ED249" s="9"/>
      <c r="EE249" s="9"/>
      <c r="EF249" s="9"/>
      <c r="EG249" s="9"/>
      <c r="EH249" s="9"/>
      <c r="EI249" s="9"/>
      <c r="EJ249" s="23">
        <f aca="true" t="shared" si="131" ref="EJ249:EJ281">X249+AB249+AF249+AJ249+AN249+AR249+AV249+AZ249+BD249+BH249+BL249+BP249+BT249+BX249+CB249+CF249+CJ249+CN249+CR249+CV249+CZ249+DD249+DH249+DL249+DP249+DT249+DX249</f>
        <v>905407</v>
      </c>
      <c r="EK249" s="23">
        <v>0</v>
      </c>
      <c r="EL249" s="23">
        <f>IF(W249="С НДС",EK249*1.12,EK249)</f>
        <v>0</v>
      </c>
      <c r="EM249" s="29" t="s">
        <v>95</v>
      </c>
      <c r="EN249" s="20" t="s">
        <v>556</v>
      </c>
      <c r="EO249" s="20" t="s">
        <v>557</v>
      </c>
      <c r="EP249" s="20"/>
      <c r="EQ249" s="20"/>
      <c r="ER249" s="20"/>
      <c r="ES249" s="20"/>
      <c r="ET249" s="20"/>
      <c r="EU249" s="20"/>
      <c r="EV249" s="20"/>
      <c r="EW249" s="20"/>
      <c r="EX249" s="20"/>
      <c r="EY249" s="40" t="s">
        <v>558</v>
      </c>
      <c r="EZ249" s="10" t="s">
        <v>559</v>
      </c>
      <c r="FA249" s="46" t="s">
        <v>258</v>
      </c>
    </row>
    <row r="250" spans="1:157" ht="19.5" customHeight="1">
      <c r="A250" s="27" t="s">
        <v>600</v>
      </c>
      <c r="B250" s="20" t="s">
        <v>415</v>
      </c>
      <c r="C250" s="20" t="s">
        <v>416</v>
      </c>
      <c r="D250" s="20" t="s">
        <v>416</v>
      </c>
      <c r="E250" s="20" t="s">
        <v>65</v>
      </c>
      <c r="F250" s="20"/>
      <c r="G250" s="20"/>
      <c r="H250" s="20" t="s">
        <v>186</v>
      </c>
      <c r="I250" s="20">
        <v>710000000</v>
      </c>
      <c r="J250" s="20" t="s">
        <v>94</v>
      </c>
      <c r="K250" s="20" t="s">
        <v>592</v>
      </c>
      <c r="L250" s="20" t="s">
        <v>31</v>
      </c>
      <c r="M250" s="20">
        <v>110000000</v>
      </c>
      <c r="N250" s="20" t="s">
        <v>561</v>
      </c>
      <c r="O250" s="20"/>
      <c r="P250" s="20" t="s">
        <v>418</v>
      </c>
      <c r="Q250" s="20"/>
      <c r="R250" s="20"/>
      <c r="S250" s="20">
        <v>0</v>
      </c>
      <c r="T250" s="20">
        <v>0</v>
      </c>
      <c r="U250" s="20">
        <v>100</v>
      </c>
      <c r="V250" s="20" t="s">
        <v>419</v>
      </c>
      <c r="W250" s="20" t="s">
        <v>76</v>
      </c>
      <c r="X250" s="28">
        <v>31769</v>
      </c>
      <c r="Y250" s="18">
        <v>2495</v>
      </c>
      <c r="Z250" s="18">
        <f>X250*Y250</f>
        <v>79263655</v>
      </c>
      <c r="AA250" s="19">
        <f>Z250*1.12</f>
        <v>88775293.60000001</v>
      </c>
      <c r="AB250" s="28">
        <v>95306</v>
      </c>
      <c r="AC250" s="18">
        <v>2495</v>
      </c>
      <c r="AD250" s="18">
        <f>AB250*AC250</f>
        <v>237788470</v>
      </c>
      <c r="AE250" s="19">
        <f>AD250*1.12</f>
        <v>266323086.40000004</v>
      </c>
      <c r="AF250" s="28">
        <v>95306</v>
      </c>
      <c r="AG250" s="18">
        <v>2495</v>
      </c>
      <c r="AH250" s="18">
        <f>AF250*AG250</f>
        <v>237788470</v>
      </c>
      <c r="AI250" s="19">
        <f>AH250*1.12</f>
        <v>266323086.40000004</v>
      </c>
      <c r="AJ250" s="28">
        <v>95306</v>
      </c>
      <c r="AK250" s="18">
        <v>2495</v>
      </c>
      <c r="AL250" s="18">
        <f>AJ250*AK250</f>
        <v>237788470</v>
      </c>
      <c r="AM250" s="19">
        <f>AL250*1.12</f>
        <v>266323086.40000004</v>
      </c>
      <c r="AN250" s="28">
        <v>95306</v>
      </c>
      <c r="AO250" s="18">
        <v>2495</v>
      </c>
      <c r="AP250" s="18">
        <f>AN250*AO250</f>
        <v>237788470</v>
      </c>
      <c r="AQ250" s="19">
        <f>AP250*1.12</f>
        <v>266323086.40000004</v>
      </c>
      <c r="AR250" s="28">
        <v>95306</v>
      </c>
      <c r="AS250" s="18">
        <v>2495</v>
      </c>
      <c r="AT250" s="18">
        <f>AR250*AS250</f>
        <v>237788470</v>
      </c>
      <c r="AU250" s="19">
        <f>AT250*1.12</f>
        <v>266323086.40000004</v>
      </c>
      <c r="AV250" s="28">
        <v>95306</v>
      </c>
      <c r="AW250" s="18">
        <v>2495</v>
      </c>
      <c r="AX250" s="18">
        <f>AV250*AW250</f>
        <v>237788470</v>
      </c>
      <c r="AY250" s="19">
        <f>AX250*1.12</f>
        <v>266323086.40000004</v>
      </c>
      <c r="AZ250" s="28">
        <v>95306</v>
      </c>
      <c r="BA250" s="18">
        <v>2495</v>
      </c>
      <c r="BB250" s="18">
        <f>AZ250*BA250</f>
        <v>237788470</v>
      </c>
      <c r="BC250" s="19">
        <f>BB250*1.12</f>
        <v>266323086.40000004</v>
      </c>
      <c r="BD250" s="28">
        <v>95306</v>
      </c>
      <c r="BE250" s="18">
        <v>2495</v>
      </c>
      <c r="BF250" s="18">
        <f>BD250*BE250</f>
        <v>237788470</v>
      </c>
      <c r="BG250" s="19">
        <f>BF250*1.12</f>
        <v>266323086.40000004</v>
      </c>
      <c r="BH250" s="18">
        <v>95306</v>
      </c>
      <c r="BI250" s="18">
        <v>2495</v>
      </c>
      <c r="BJ250" s="18">
        <f>BH250*BI250</f>
        <v>237788470</v>
      </c>
      <c r="BK250" s="19">
        <f>BJ250*1.12</f>
        <v>266323086.40000004</v>
      </c>
      <c r="BL250" s="9"/>
      <c r="BM250" s="9"/>
      <c r="BN250" s="9">
        <f>BL250*BM250</f>
        <v>0</v>
      </c>
      <c r="BO250" s="9">
        <f>IF(AQ250="С НДС",BN250*1.12,BN250)</f>
        <v>0</v>
      </c>
      <c r="BP250" s="9"/>
      <c r="BQ250" s="9"/>
      <c r="BR250" s="9">
        <f>BP250*BQ250</f>
        <v>0</v>
      </c>
      <c r="BS250" s="9">
        <f>IF(AU250="С НДС",BR250*1.12,BR250)</f>
        <v>0</v>
      </c>
      <c r="BT250" s="9"/>
      <c r="BU250" s="9"/>
      <c r="BV250" s="9">
        <f>BT250*BU250</f>
        <v>0</v>
      </c>
      <c r="BW250" s="9">
        <f>IF(AY250="С НДС",BV250*1.12,BV250)</f>
        <v>0</v>
      </c>
      <c r="BX250" s="9"/>
      <c r="BY250" s="9"/>
      <c r="BZ250" s="9">
        <f>BX250*BY250</f>
        <v>0</v>
      </c>
      <c r="CA250" s="9">
        <f>IF(BC250="С НДС",BZ250*1.12,BZ250)</f>
        <v>0</v>
      </c>
      <c r="CB250" s="9"/>
      <c r="CC250" s="9"/>
      <c r="CD250" s="9">
        <f>CB250*CC250</f>
        <v>0</v>
      </c>
      <c r="CE250" s="9">
        <f>IF(BG250="С НДС",CD250*1.12,CD250)</f>
        <v>0</v>
      </c>
      <c r="CF250" s="9"/>
      <c r="CG250" s="9"/>
      <c r="CH250" s="9">
        <f>CF250*CG250</f>
        <v>0</v>
      </c>
      <c r="CI250" s="9">
        <f>IF(BK250="С НДС",CH250*1.12,CH250)</f>
        <v>0</v>
      </c>
      <c r="CJ250" s="9"/>
      <c r="CK250" s="9"/>
      <c r="CL250" s="9">
        <f>CJ250*CK250</f>
        <v>0</v>
      </c>
      <c r="CM250" s="9">
        <f>IF(BO250="С НДС",CL250*1.12,CL250)</f>
        <v>0</v>
      </c>
      <c r="CN250" s="9"/>
      <c r="CO250" s="9"/>
      <c r="CP250" s="9">
        <f>CN250*CO250</f>
        <v>0</v>
      </c>
      <c r="CQ250" s="9">
        <f>IF(BS250="С НДС",CP250*1.12,CP250)</f>
        <v>0</v>
      </c>
      <c r="CR250" s="9"/>
      <c r="CS250" s="9"/>
      <c r="CT250" s="9">
        <f>CR250*CS250</f>
        <v>0</v>
      </c>
      <c r="CU250" s="9">
        <f>IF(BW250="С НДС",CT250*1.12,CT250)</f>
        <v>0</v>
      </c>
      <c r="CV250" s="9"/>
      <c r="CW250" s="9"/>
      <c r="CX250" s="9">
        <f>CV250*CW250</f>
        <v>0</v>
      </c>
      <c r="CY250" s="9">
        <f>IF(CA250="С НДС",CX250*1.12,CX250)</f>
        <v>0</v>
      </c>
      <c r="CZ250" s="9"/>
      <c r="DA250" s="9"/>
      <c r="DB250" s="9">
        <f>CZ250*DA250</f>
        <v>0</v>
      </c>
      <c r="DC250" s="9">
        <f>IF(CE250="С НДС",DB250*1.12,DB250)</f>
        <v>0</v>
      </c>
      <c r="DD250" s="9"/>
      <c r="DE250" s="9"/>
      <c r="DF250" s="9">
        <f>DD250*DE250</f>
        <v>0</v>
      </c>
      <c r="DG250" s="9">
        <f>IF(CI250="С НДС",DF250*1.12,DF250)</f>
        <v>0</v>
      </c>
      <c r="DH250" s="9"/>
      <c r="DI250" s="9"/>
      <c r="DJ250" s="9">
        <f>DH250*DI250</f>
        <v>0</v>
      </c>
      <c r="DK250" s="9">
        <f>IF(CM250="С НДС",DJ250*1.12,DJ250)</f>
        <v>0</v>
      </c>
      <c r="DL250" s="9"/>
      <c r="DM250" s="9"/>
      <c r="DN250" s="9">
        <f>DL250*DM250</f>
        <v>0</v>
      </c>
      <c r="DO250" s="9">
        <f>IF(CQ250="С НДС",DN250*1.12,DN250)</f>
        <v>0</v>
      </c>
      <c r="DP250" s="9"/>
      <c r="DQ250" s="9"/>
      <c r="DR250" s="9">
        <f>DP250*DQ250</f>
        <v>0</v>
      </c>
      <c r="DS250" s="9">
        <f>IF(CU250="С НДС",DR250*1.12,DR250)</f>
        <v>0</v>
      </c>
      <c r="DT250" s="9"/>
      <c r="DU250" s="9"/>
      <c r="DV250" s="9">
        <f>DT250*DU250</f>
        <v>0</v>
      </c>
      <c r="DW250" s="9">
        <f>IF(CY250="С НДС",DV250*1.12,DV250)</f>
        <v>0</v>
      </c>
      <c r="DX250" s="9"/>
      <c r="DY250" s="9"/>
      <c r="DZ250" s="9">
        <f>DX250*DY250</f>
        <v>0</v>
      </c>
      <c r="EA250" s="9">
        <f>IF(DC250="С НДС",DZ250*1.12,DZ250)</f>
        <v>0</v>
      </c>
      <c r="EB250" s="9"/>
      <c r="EC250" s="9"/>
      <c r="ED250" s="9"/>
      <c r="EE250" s="9"/>
      <c r="EF250" s="9"/>
      <c r="EG250" s="9"/>
      <c r="EH250" s="9"/>
      <c r="EI250" s="9"/>
      <c r="EJ250" s="23">
        <f>X250+AB250+AF250+AJ250+AN250+AR250+AV250+AZ250+BD250+BH250+BL250+BP250+BT250+BX250+CB250+CF250+CJ250+CN250+CR250+CV250+CZ250+DD250+DH250+DL250+DP250+DT250+DX250</f>
        <v>889523</v>
      </c>
      <c r="EK250" s="23">
        <v>0</v>
      </c>
      <c r="EL250" s="23">
        <v>0</v>
      </c>
      <c r="EM250" s="29" t="s">
        <v>95</v>
      </c>
      <c r="EN250" s="20" t="s">
        <v>556</v>
      </c>
      <c r="EO250" s="20" t="s">
        <v>557</v>
      </c>
      <c r="EP250" s="20"/>
      <c r="EQ250" s="20"/>
      <c r="ER250" s="20"/>
      <c r="ES250" s="20"/>
      <c r="ET250" s="20"/>
      <c r="EU250" s="20"/>
      <c r="EV250" s="20"/>
      <c r="EW250" s="20"/>
      <c r="EX250" s="20"/>
      <c r="EY250" s="40" t="s">
        <v>558</v>
      </c>
      <c r="EZ250" s="10" t="s">
        <v>559</v>
      </c>
      <c r="FA250" s="46" t="s">
        <v>258</v>
      </c>
    </row>
    <row r="251" spans="1:157" ht="19.5" customHeight="1">
      <c r="A251" s="27" t="s">
        <v>623</v>
      </c>
      <c r="B251" s="20" t="s">
        <v>415</v>
      </c>
      <c r="C251" s="20" t="s">
        <v>416</v>
      </c>
      <c r="D251" s="20" t="s">
        <v>416</v>
      </c>
      <c r="E251" s="20" t="s">
        <v>65</v>
      </c>
      <c r="F251" s="20"/>
      <c r="G251" s="20"/>
      <c r="H251" s="20" t="s">
        <v>186</v>
      </c>
      <c r="I251" s="20">
        <v>710000000</v>
      </c>
      <c r="J251" s="20" t="s">
        <v>94</v>
      </c>
      <c r="K251" s="20" t="s">
        <v>624</v>
      </c>
      <c r="L251" s="20" t="s">
        <v>31</v>
      </c>
      <c r="M251" s="20" t="s">
        <v>194</v>
      </c>
      <c r="N251" s="20" t="s">
        <v>625</v>
      </c>
      <c r="O251" s="20"/>
      <c r="P251" s="20" t="s">
        <v>216</v>
      </c>
      <c r="Q251" s="20"/>
      <c r="R251" s="20"/>
      <c r="S251" s="20">
        <v>0</v>
      </c>
      <c r="T251" s="20">
        <v>0</v>
      </c>
      <c r="U251" s="20">
        <v>100</v>
      </c>
      <c r="V251" s="20" t="s">
        <v>419</v>
      </c>
      <c r="W251" s="20" t="s">
        <v>76</v>
      </c>
      <c r="X251" s="28">
        <v>150000</v>
      </c>
      <c r="Y251" s="18">
        <v>2495</v>
      </c>
      <c r="Z251" s="18">
        <f>X251*Y251</f>
        <v>374250000</v>
      </c>
      <c r="AA251" s="19">
        <f>Z251*1.12</f>
        <v>419160000.00000006</v>
      </c>
      <c r="AB251" s="28">
        <v>600000</v>
      </c>
      <c r="AC251" s="18">
        <v>2495</v>
      </c>
      <c r="AD251" s="18">
        <f>AB251*AC251</f>
        <v>1497000000</v>
      </c>
      <c r="AE251" s="19">
        <f>AD251*1.12</f>
        <v>1676640000.0000002</v>
      </c>
      <c r="AF251" s="28">
        <v>600000</v>
      </c>
      <c r="AG251" s="18">
        <v>2495</v>
      </c>
      <c r="AH251" s="18">
        <f>AF251*AG251</f>
        <v>1497000000</v>
      </c>
      <c r="AI251" s="19">
        <f>AH251*1.12</f>
        <v>1676640000.0000002</v>
      </c>
      <c r="AJ251" s="28">
        <v>600000</v>
      </c>
      <c r="AK251" s="18">
        <v>2495</v>
      </c>
      <c r="AL251" s="18">
        <f>AJ251*AK251</f>
        <v>1497000000</v>
      </c>
      <c r="AM251" s="19">
        <f>AL251*1.12</f>
        <v>1676640000.0000002</v>
      </c>
      <c r="AN251" s="28">
        <v>600000</v>
      </c>
      <c r="AO251" s="18">
        <v>2495</v>
      </c>
      <c r="AP251" s="18">
        <f>AN251*AO251</f>
        <v>1497000000</v>
      </c>
      <c r="AQ251" s="19">
        <f>AP251*1.12</f>
        <v>1676640000.0000002</v>
      </c>
      <c r="AR251" s="28">
        <v>0</v>
      </c>
      <c r="AS251" s="18">
        <v>0</v>
      </c>
      <c r="AT251" s="18">
        <f>AR251*AS251</f>
        <v>0</v>
      </c>
      <c r="AU251" s="19">
        <f>AT251*1.12</f>
        <v>0</v>
      </c>
      <c r="AV251" s="28">
        <v>0</v>
      </c>
      <c r="AW251" s="18">
        <v>0</v>
      </c>
      <c r="AX251" s="18">
        <f>AV251*AW251</f>
        <v>0</v>
      </c>
      <c r="AY251" s="19">
        <f>AX251*1.12</f>
        <v>0</v>
      </c>
      <c r="AZ251" s="28">
        <v>0</v>
      </c>
      <c r="BA251" s="18">
        <v>0</v>
      </c>
      <c r="BB251" s="18">
        <f>AZ251*BA251</f>
        <v>0</v>
      </c>
      <c r="BC251" s="19">
        <f>BB251*1.12</f>
        <v>0</v>
      </c>
      <c r="BD251" s="28">
        <v>0</v>
      </c>
      <c r="BE251" s="18">
        <v>0</v>
      </c>
      <c r="BF251" s="18">
        <f>BD251*BE251</f>
        <v>0</v>
      </c>
      <c r="BG251" s="19">
        <f>BF251*1.12</f>
        <v>0</v>
      </c>
      <c r="BH251" s="18">
        <v>0</v>
      </c>
      <c r="BI251" s="18">
        <v>0</v>
      </c>
      <c r="BJ251" s="18">
        <f>BH251*BI251</f>
        <v>0</v>
      </c>
      <c r="BK251" s="19">
        <f>BJ251*1.12</f>
        <v>0</v>
      </c>
      <c r="BL251" s="9"/>
      <c r="BM251" s="9"/>
      <c r="BN251" s="9">
        <f>BL251*BM251</f>
        <v>0</v>
      </c>
      <c r="BO251" s="9">
        <f>IF(AQ251="С НДС",BN251*1.12,BN251)</f>
        <v>0</v>
      </c>
      <c r="BP251" s="9"/>
      <c r="BQ251" s="9"/>
      <c r="BR251" s="9">
        <f>BP251*BQ251</f>
        <v>0</v>
      </c>
      <c r="BS251" s="9">
        <f>IF(AU251="С НДС",BR251*1.12,BR251)</f>
        <v>0</v>
      </c>
      <c r="BT251" s="9"/>
      <c r="BU251" s="9"/>
      <c r="BV251" s="9">
        <f>BT251*BU251</f>
        <v>0</v>
      </c>
      <c r="BW251" s="9">
        <f>IF(AY251="С НДС",BV251*1.12,BV251)</f>
        <v>0</v>
      </c>
      <c r="BX251" s="9"/>
      <c r="BY251" s="9"/>
      <c r="BZ251" s="9">
        <f>BX251*BY251</f>
        <v>0</v>
      </c>
      <c r="CA251" s="9">
        <f>IF(BC251="С НДС",BZ251*1.12,BZ251)</f>
        <v>0</v>
      </c>
      <c r="CB251" s="9"/>
      <c r="CC251" s="9"/>
      <c r="CD251" s="9">
        <f>CB251*CC251</f>
        <v>0</v>
      </c>
      <c r="CE251" s="9">
        <f>IF(BG251="С НДС",CD251*1.12,CD251)</f>
        <v>0</v>
      </c>
      <c r="CF251" s="9"/>
      <c r="CG251" s="9"/>
      <c r="CH251" s="9">
        <f>CF251*CG251</f>
        <v>0</v>
      </c>
      <c r="CI251" s="9">
        <f>IF(BK251="С НДС",CH251*1.12,CH251)</f>
        <v>0</v>
      </c>
      <c r="CJ251" s="9"/>
      <c r="CK251" s="9"/>
      <c r="CL251" s="9">
        <f>CJ251*CK251</f>
        <v>0</v>
      </c>
      <c r="CM251" s="9">
        <f>IF(BO251="С НДС",CL251*1.12,CL251)</f>
        <v>0</v>
      </c>
      <c r="CN251" s="9"/>
      <c r="CO251" s="9"/>
      <c r="CP251" s="9">
        <f>CN251*CO251</f>
        <v>0</v>
      </c>
      <c r="CQ251" s="9">
        <f>IF(BS251="С НДС",CP251*1.12,CP251)</f>
        <v>0</v>
      </c>
      <c r="CR251" s="9"/>
      <c r="CS251" s="9"/>
      <c r="CT251" s="9">
        <f>CR251*CS251</f>
        <v>0</v>
      </c>
      <c r="CU251" s="9">
        <f>IF(BW251="С НДС",CT251*1.12,CT251)</f>
        <v>0</v>
      </c>
      <c r="CV251" s="9"/>
      <c r="CW251" s="9"/>
      <c r="CX251" s="9">
        <f>CV251*CW251</f>
        <v>0</v>
      </c>
      <c r="CY251" s="9">
        <f>IF(CA251="С НДС",CX251*1.12,CX251)</f>
        <v>0</v>
      </c>
      <c r="CZ251" s="9"/>
      <c r="DA251" s="9"/>
      <c r="DB251" s="9">
        <f>CZ251*DA251</f>
        <v>0</v>
      </c>
      <c r="DC251" s="9">
        <f>IF(CE251="С НДС",DB251*1.12,DB251)</f>
        <v>0</v>
      </c>
      <c r="DD251" s="9"/>
      <c r="DE251" s="9"/>
      <c r="DF251" s="9">
        <f>DD251*DE251</f>
        <v>0</v>
      </c>
      <c r="DG251" s="9">
        <f>IF(CI251="С НДС",DF251*1.12,DF251)</f>
        <v>0</v>
      </c>
      <c r="DH251" s="9"/>
      <c r="DI251" s="9"/>
      <c r="DJ251" s="9">
        <f>DH251*DI251</f>
        <v>0</v>
      </c>
      <c r="DK251" s="9">
        <f>IF(CM251="С НДС",DJ251*1.12,DJ251)</f>
        <v>0</v>
      </c>
      <c r="DL251" s="9"/>
      <c r="DM251" s="9"/>
      <c r="DN251" s="9">
        <f>DL251*DM251</f>
        <v>0</v>
      </c>
      <c r="DO251" s="9">
        <f>IF(CQ251="С НДС",DN251*1.12,DN251)</f>
        <v>0</v>
      </c>
      <c r="DP251" s="9"/>
      <c r="DQ251" s="9"/>
      <c r="DR251" s="9">
        <f>DP251*DQ251</f>
        <v>0</v>
      </c>
      <c r="DS251" s="9">
        <f>IF(CU251="С НДС",DR251*1.12,DR251)</f>
        <v>0</v>
      </c>
      <c r="DT251" s="9"/>
      <c r="DU251" s="9"/>
      <c r="DV251" s="9">
        <f>DT251*DU251</f>
        <v>0</v>
      </c>
      <c r="DW251" s="9">
        <f>IF(CY251="С НДС",DV251*1.12,DV251)</f>
        <v>0</v>
      </c>
      <c r="DX251" s="9"/>
      <c r="DY251" s="9"/>
      <c r="DZ251" s="9">
        <f>DX251*DY251</f>
        <v>0</v>
      </c>
      <c r="EA251" s="9">
        <f>IF(DC251="С НДС",DZ251*1.12,DZ251)</f>
        <v>0</v>
      </c>
      <c r="EB251" s="9"/>
      <c r="EC251" s="9"/>
      <c r="ED251" s="9"/>
      <c r="EE251" s="9"/>
      <c r="EF251" s="9"/>
      <c r="EG251" s="9"/>
      <c r="EH251" s="9"/>
      <c r="EI251" s="9"/>
      <c r="EJ251" s="23">
        <f>X251+AB251+AF251+AJ251+AN251+AR251+AV251+AZ251+BD251+BH251+BL251+BP251+BT251+BX251+CB251+CF251+CJ251+CN251+CR251+CV251+CZ251+DD251+DH251+DL251+DP251+DT251+DX251</f>
        <v>2550000</v>
      </c>
      <c r="EK251" s="23">
        <v>0</v>
      </c>
      <c r="EL251" s="23">
        <f>IF(W251="С НДС",EK251*1.12,EK251)</f>
        <v>0</v>
      </c>
      <c r="EM251" s="29" t="s">
        <v>95</v>
      </c>
      <c r="EN251" s="20" t="s">
        <v>556</v>
      </c>
      <c r="EO251" s="20" t="s">
        <v>557</v>
      </c>
      <c r="EP251" s="20"/>
      <c r="EQ251" s="20"/>
      <c r="ER251" s="20"/>
      <c r="ES251" s="20"/>
      <c r="ET251" s="20"/>
      <c r="EU251" s="20"/>
      <c r="EV251" s="20"/>
      <c r="EW251" s="20"/>
      <c r="EX251" s="20"/>
      <c r="EY251" s="40" t="s">
        <v>558</v>
      </c>
      <c r="EZ251" s="10" t="s">
        <v>559</v>
      </c>
      <c r="FA251" s="46" t="s">
        <v>258</v>
      </c>
    </row>
    <row r="252" spans="1:157" ht="19.5" customHeight="1">
      <c r="A252" s="27" t="s">
        <v>732</v>
      </c>
      <c r="B252" s="20" t="s">
        <v>415</v>
      </c>
      <c r="C252" s="20" t="s">
        <v>416</v>
      </c>
      <c r="D252" s="20" t="s">
        <v>416</v>
      </c>
      <c r="E252" s="20" t="s">
        <v>65</v>
      </c>
      <c r="F252" s="20"/>
      <c r="G252" s="20"/>
      <c r="H252" s="20" t="s">
        <v>186</v>
      </c>
      <c r="I252" s="20">
        <v>710000000</v>
      </c>
      <c r="J252" s="20" t="s">
        <v>94</v>
      </c>
      <c r="K252" s="20" t="s">
        <v>626</v>
      </c>
      <c r="L252" s="20" t="s">
        <v>31</v>
      </c>
      <c r="M252" s="20" t="s">
        <v>194</v>
      </c>
      <c r="N252" s="20" t="s">
        <v>625</v>
      </c>
      <c r="O252" s="20"/>
      <c r="P252" s="20" t="s">
        <v>418</v>
      </c>
      <c r="Q252" s="20"/>
      <c r="R252" s="20"/>
      <c r="S252" s="20">
        <v>0</v>
      </c>
      <c r="T252" s="20">
        <v>0</v>
      </c>
      <c r="U252" s="20">
        <v>100</v>
      </c>
      <c r="V252" s="20" t="s">
        <v>419</v>
      </c>
      <c r="W252" s="20" t="s">
        <v>76</v>
      </c>
      <c r="X252" s="28">
        <v>150000</v>
      </c>
      <c r="Y252" s="18">
        <v>2495</v>
      </c>
      <c r="Z252" s="18">
        <v>0</v>
      </c>
      <c r="AA252" s="19">
        <v>0</v>
      </c>
      <c r="AB252" s="28">
        <v>600000</v>
      </c>
      <c r="AC252" s="18">
        <v>2495</v>
      </c>
      <c r="AD252" s="18">
        <v>0</v>
      </c>
      <c r="AE252" s="19">
        <v>0</v>
      </c>
      <c r="AF252" s="28">
        <v>600000</v>
      </c>
      <c r="AG252" s="18">
        <v>2495</v>
      </c>
      <c r="AH252" s="18">
        <v>0</v>
      </c>
      <c r="AI252" s="19">
        <v>0</v>
      </c>
      <c r="AJ252" s="28">
        <v>600000</v>
      </c>
      <c r="AK252" s="18">
        <v>2495</v>
      </c>
      <c r="AL252" s="18">
        <v>0</v>
      </c>
      <c r="AM252" s="19">
        <v>0</v>
      </c>
      <c r="AN252" s="28">
        <v>600000</v>
      </c>
      <c r="AO252" s="18">
        <v>2495</v>
      </c>
      <c r="AP252" s="18">
        <v>0</v>
      </c>
      <c r="AQ252" s="19">
        <v>0</v>
      </c>
      <c r="AR252" s="28">
        <v>600000</v>
      </c>
      <c r="AS252" s="18">
        <v>2495</v>
      </c>
      <c r="AT252" s="18">
        <v>0</v>
      </c>
      <c r="AU252" s="19">
        <v>0</v>
      </c>
      <c r="AV252" s="28">
        <v>600000</v>
      </c>
      <c r="AW252" s="18">
        <v>2495</v>
      </c>
      <c r="AX252" s="18">
        <v>0</v>
      </c>
      <c r="AY252" s="19">
        <v>0</v>
      </c>
      <c r="AZ252" s="28">
        <v>600000</v>
      </c>
      <c r="BA252" s="18">
        <v>2495</v>
      </c>
      <c r="BB252" s="18">
        <v>0</v>
      </c>
      <c r="BC252" s="19">
        <v>0</v>
      </c>
      <c r="BD252" s="28">
        <v>600000</v>
      </c>
      <c r="BE252" s="18">
        <v>2495</v>
      </c>
      <c r="BF252" s="18">
        <v>0</v>
      </c>
      <c r="BG252" s="19">
        <v>0</v>
      </c>
      <c r="BH252" s="18">
        <v>600000</v>
      </c>
      <c r="BI252" s="18">
        <v>2495</v>
      </c>
      <c r="BJ252" s="18">
        <v>0</v>
      </c>
      <c r="BK252" s="19">
        <v>0</v>
      </c>
      <c r="BL252" s="9"/>
      <c r="BM252" s="9"/>
      <c r="BN252" s="9">
        <f>BL252*BM252</f>
        <v>0</v>
      </c>
      <c r="BO252" s="9">
        <f>IF(AQ252="С НДС",BN252*1.12,BN252)</f>
        <v>0</v>
      </c>
      <c r="BP252" s="9"/>
      <c r="BQ252" s="9"/>
      <c r="BR252" s="9">
        <f>BP252*BQ252</f>
        <v>0</v>
      </c>
      <c r="BS252" s="9">
        <f>IF(AU252="С НДС",BR252*1.12,BR252)</f>
        <v>0</v>
      </c>
      <c r="BT252" s="9"/>
      <c r="BU252" s="9"/>
      <c r="BV252" s="9">
        <f>BT252*BU252</f>
        <v>0</v>
      </c>
      <c r="BW252" s="9">
        <f>IF(AY252="С НДС",BV252*1.12,BV252)</f>
        <v>0</v>
      </c>
      <c r="BX252" s="9"/>
      <c r="BY252" s="9"/>
      <c r="BZ252" s="9">
        <f>BX252*BY252</f>
        <v>0</v>
      </c>
      <c r="CA252" s="9">
        <f>IF(BC252="С НДС",BZ252*1.12,BZ252)</f>
        <v>0</v>
      </c>
      <c r="CB252" s="9"/>
      <c r="CC252" s="9"/>
      <c r="CD252" s="9">
        <f>CB252*CC252</f>
        <v>0</v>
      </c>
      <c r="CE252" s="9">
        <f>IF(BG252="С НДС",CD252*1.12,CD252)</f>
        <v>0</v>
      </c>
      <c r="CF252" s="9"/>
      <c r="CG252" s="9"/>
      <c r="CH252" s="9">
        <f>CF252*CG252</f>
        <v>0</v>
      </c>
      <c r="CI252" s="9">
        <f>IF(BK252="С НДС",CH252*1.12,CH252)</f>
        <v>0</v>
      </c>
      <c r="CJ252" s="9"/>
      <c r="CK252" s="9"/>
      <c r="CL252" s="9">
        <f>CJ252*CK252</f>
        <v>0</v>
      </c>
      <c r="CM252" s="9">
        <f>IF(BO252="С НДС",CL252*1.12,CL252)</f>
        <v>0</v>
      </c>
      <c r="CN252" s="9"/>
      <c r="CO252" s="9"/>
      <c r="CP252" s="9">
        <f>CN252*CO252</f>
        <v>0</v>
      </c>
      <c r="CQ252" s="9">
        <f>IF(BS252="С НДС",CP252*1.12,CP252)</f>
        <v>0</v>
      </c>
      <c r="CR252" s="9"/>
      <c r="CS252" s="9"/>
      <c r="CT252" s="9">
        <f>CR252*CS252</f>
        <v>0</v>
      </c>
      <c r="CU252" s="9">
        <f>IF(BW252="С НДС",CT252*1.12,CT252)</f>
        <v>0</v>
      </c>
      <c r="CV252" s="9"/>
      <c r="CW252" s="9"/>
      <c r="CX252" s="9">
        <f>CV252*CW252</f>
        <v>0</v>
      </c>
      <c r="CY252" s="9">
        <f>IF(CA252="С НДС",CX252*1.12,CX252)</f>
        <v>0</v>
      </c>
      <c r="CZ252" s="9"/>
      <c r="DA252" s="9"/>
      <c r="DB252" s="9">
        <f>CZ252*DA252</f>
        <v>0</v>
      </c>
      <c r="DC252" s="9">
        <f>IF(CE252="С НДС",DB252*1.12,DB252)</f>
        <v>0</v>
      </c>
      <c r="DD252" s="9"/>
      <c r="DE252" s="9"/>
      <c r="DF252" s="9">
        <f>DD252*DE252</f>
        <v>0</v>
      </c>
      <c r="DG252" s="9">
        <f>IF(CI252="С НДС",DF252*1.12,DF252)</f>
        <v>0</v>
      </c>
      <c r="DH252" s="9"/>
      <c r="DI252" s="9"/>
      <c r="DJ252" s="9">
        <f>DH252*DI252</f>
        <v>0</v>
      </c>
      <c r="DK252" s="9">
        <f>IF(CM252="С НДС",DJ252*1.12,DJ252)</f>
        <v>0</v>
      </c>
      <c r="DL252" s="9"/>
      <c r="DM252" s="9"/>
      <c r="DN252" s="9">
        <f>DL252*DM252</f>
        <v>0</v>
      </c>
      <c r="DO252" s="9">
        <f>IF(CQ252="С НДС",DN252*1.12,DN252)</f>
        <v>0</v>
      </c>
      <c r="DP252" s="9"/>
      <c r="DQ252" s="9"/>
      <c r="DR252" s="9">
        <f>DP252*DQ252</f>
        <v>0</v>
      </c>
      <c r="DS252" s="9">
        <f>IF(CU252="С НДС",DR252*1.12,DR252)</f>
        <v>0</v>
      </c>
      <c r="DT252" s="9"/>
      <c r="DU252" s="9"/>
      <c r="DV252" s="9">
        <f>DT252*DU252</f>
        <v>0</v>
      </c>
      <c r="DW252" s="9">
        <f>IF(CY252="С НДС",DV252*1.12,DV252)</f>
        <v>0</v>
      </c>
      <c r="DX252" s="9"/>
      <c r="DY252" s="9"/>
      <c r="DZ252" s="9">
        <f>DX252*DY252</f>
        <v>0</v>
      </c>
      <c r="EA252" s="9">
        <f>IF(DC252="С НДС",DZ252*1.12,DZ252)</f>
        <v>0</v>
      </c>
      <c r="EB252" s="9"/>
      <c r="EC252" s="9"/>
      <c r="ED252" s="9"/>
      <c r="EE252" s="9"/>
      <c r="EF252" s="9"/>
      <c r="EG252" s="9"/>
      <c r="EH252" s="9"/>
      <c r="EI252" s="9"/>
      <c r="EJ252" s="23">
        <f>X252+AB252+AF252+AJ252+AN252+AR252+AV252+AZ252+BD252+BH252+BL252+BP252+BT252+BX252+CB252+CF252+CJ252+CN252+CR252+CV252+CZ252+DD252+DH252+DL252+DP252+DT252+DX252</f>
        <v>5550000</v>
      </c>
      <c r="EK252" s="23">
        <f>Z252+AD252+AH252+AL252+AP252+AT252+AX252+BB252+BF252+BJ252</f>
        <v>0</v>
      </c>
      <c r="EL252" s="23">
        <f>IF(W252="С НДС",EK252*1.12,EK252)</f>
        <v>0</v>
      </c>
      <c r="EM252" s="29" t="s">
        <v>95</v>
      </c>
      <c r="EN252" s="20" t="s">
        <v>556</v>
      </c>
      <c r="EO252" s="20" t="s">
        <v>557</v>
      </c>
      <c r="EP252" s="20"/>
      <c r="EQ252" s="20"/>
      <c r="ER252" s="20"/>
      <c r="ES252" s="20"/>
      <c r="ET252" s="20"/>
      <c r="EU252" s="20"/>
      <c r="EV252" s="20"/>
      <c r="EW252" s="20"/>
      <c r="EX252" s="20"/>
      <c r="EY252" s="40" t="s">
        <v>558</v>
      </c>
      <c r="EZ252" s="10" t="s">
        <v>559</v>
      </c>
      <c r="FA252" s="46" t="s">
        <v>258</v>
      </c>
    </row>
    <row r="253" spans="1:157" ht="19.5" customHeight="1">
      <c r="A253" s="25" t="s">
        <v>420</v>
      </c>
      <c r="B253" s="40" t="s">
        <v>415</v>
      </c>
      <c r="C253" s="40" t="s">
        <v>416</v>
      </c>
      <c r="D253" s="40" t="s">
        <v>416</v>
      </c>
      <c r="E253" s="40" t="s">
        <v>65</v>
      </c>
      <c r="F253" s="40"/>
      <c r="G253" s="40"/>
      <c r="H253" s="40">
        <v>100</v>
      </c>
      <c r="I253" s="40">
        <v>710000000</v>
      </c>
      <c r="J253" s="40" t="s">
        <v>227</v>
      </c>
      <c r="K253" s="40" t="s">
        <v>405</v>
      </c>
      <c r="L253" s="40" t="s">
        <v>31</v>
      </c>
      <c r="M253" s="40">
        <v>470000000</v>
      </c>
      <c r="N253" s="40" t="s">
        <v>421</v>
      </c>
      <c r="O253" s="40"/>
      <c r="P253" s="40" t="s">
        <v>418</v>
      </c>
      <c r="Q253" s="40"/>
      <c r="R253" s="40"/>
      <c r="S253" s="40">
        <v>0</v>
      </c>
      <c r="T253" s="40">
        <v>0</v>
      </c>
      <c r="U253" s="40">
        <v>100</v>
      </c>
      <c r="V253" s="40" t="s">
        <v>419</v>
      </c>
      <c r="W253" s="40" t="s">
        <v>76</v>
      </c>
      <c r="X253" s="14">
        <v>477</v>
      </c>
      <c r="Y253" s="9">
        <v>1656</v>
      </c>
      <c r="Z253" s="9">
        <f t="shared" si="77"/>
        <v>789912</v>
      </c>
      <c r="AA253" s="23">
        <f t="shared" si="78"/>
        <v>884701.4400000001</v>
      </c>
      <c r="AB253" s="14">
        <v>955</v>
      </c>
      <c r="AC253" s="9">
        <v>1656</v>
      </c>
      <c r="AD253" s="9">
        <f t="shared" si="79"/>
        <v>1581480</v>
      </c>
      <c r="AE253" s="23">
        <f t="shared" si="83"/>
        <v>1771257.6</v>
      </c>
      <c r="AF253" s="14">
        <v>955</v>
      </c>
      <c r="AG253" s="9">
        <v>1656</v>
      </c>
      <c r="AH253" s="9">
        <f t="shared" si="80"/>
        <v>1581480</v>
      </c>
      <c r="AI253" s="23">
        <f t="shared" si="84"/>
        <v>1771257.6</v>
      </c>
      <c r="AJ253" s="14">
        <v>955</v>
      </c>
      <c r="AK253" s="9">
        <v>1656</v>
      </c>
      <c r="AL253" s="9">
        <f t="shared" si="81"/>
        <v>1581480</v>
      </c>
      <c r="AM253" s="23">
        <f t="shared" si="85"/>
        <v>1771257.6</v>
      </c>
      <c r="AN253" s="14">
        <v>955</v>
      </c>
      <c r="AO253" s="9">
        <v>1656</v>
      </c>
      <c r="AP253" s="9">
        <f t="shared" si="82"/>
        <v>1581480</v>
      </c>
      <c r="AQ253" s="23">
        <f t="shared" si="86"/>
        <v>1771257.6</v>
      </c>
      <c r="AR253" s="14">
        <v>955</v>
      </c>
      <c r="AS253" s="9">
        <v>1656</v>
      </c>
      <c r="AT253" s="9">
        <f t="shared" si="87"/>
        <v>1581480</v>
      </c>
      <c r="AU253" s="23">
        <f t="shared" si="92"/>
        <v>1771257.6</v>
      </c>
      <c r="AV253" s="14">
        <v>955</v>
      </c>
      <c r="AW253" s="9">
        <v>1656</v>
      </c>
      <c r="AX253" s="9">
        <f t="shared" si="88"/>
        <v>1581480</v>
      </c>
      <c r="AY253" s="23">
        <f t="shared" si="93"/>
        <v>1771257.6</v>
      </c>
      <c r="AZ253" s="14">
        <v>955</v>
      </c>
      <c r="BA253" s="9">
        <v>1656</v>
      </c>
      <c r="BB253" s="9">
        <f t="shared" si="89"/>
        <v>1581480</v>
      </c>
      <c r="BC253" s="23">
        <f t="shared" si="94"/>
        <v>1771257.6</v>
      </c>
      <c r="BD253" s="14">
        <v>955</v>
      </c>
      <c r="BE253" s="9">
        <v>1656</v>
      </c>
      <c r="BF253" s="9">
        <f t="shared" si="90"/>
        <v>1581480</v>
      </c>
      <c r="BG253" s="23">
        <f t="shared" si="95"/>
        <v>1771257.6</v>
      </c>
      <c r="BH253" s="14">
        <v>955</v>
      </c>
      <c r="BI253" s="9">
        <v>1656</v>
      </c>
      <c r="BJ253" s="9">
        <f t="shared" si="91"/>
        <v>1581480</v>
      </c>
      <c r="BK253" s="23">
        <f t="shared" si="96"/>
        <v>1771257.6</v>
      </c>
      <c r="BL253" s="9"/>
      <c r="BM253" s="9"/>
      <c r="BN253" s="9">
        <f t="shared" si="97"/>
        <v>0</v>
      </c>
      <c r="BO253" s="9">
        <f t="shared" si="98"/>
        <v>0</v>
      </c>
      <c r="BP253" s="9"/>
      <c r="BQ253" s="9"/>
      <c r="BR253" s="9">
        <f t="shared" si="99"/>
        <v>0</v>
      </c>
      <c r="BS253" s="9">
        <f t="shared" si="100"/>
        <v>0</v>
      </c>
      <c r="BT253" s="9"/>
      <c r="BU253" s="9"/>
      <c r="BV253" s="9">
        <f t="shared" si="101"/>
        <v>0</v>
      </c>
      <c r="BW253" s="9">
        <f t="shared" si="102"/>
        <v>0</v>
      </c>
      <c r="BX253" s="9"/>
      <c r="BY253" s="9"/>
      <c r="BZ253" s="9">
        <f t="shared" si="103"/>
        <v>0</v>
      </c>
      <c r="CA253" s="9">
        <f t="shared" si="104"/>
        <v>0</v>
      </c>
      <c r="CB253" s="9"/>
      <c r="CC253" s="9"/>
      <c r="CD253" s="9">
        <f t="shared" si="105"/>
        <v>0</v>
      </c>
      <c r="CE253" s="9">
        <f t="shared" si="106"/>
        <v>0</v>
      </c>
      <c r="CF253" s="9"/>
      <c r="CG253" s="9"/>
      <c r="CH253" s="9">
        <f t="shared" si="107"/>
        <v>0</v>
      </c>
      <c r="CI253" s="9">
        <f t="shared" si="108"/>
        <v>0</v>
      </c>
      <c r="CJ253" s="9"/>
      <c r="CK253" s="9"/>
      <c r="CL253" s="9">
        <f t="shared" si="109"/>
        <v>0</v>
      </c>
      <c r="CM253" s="9">
        <f t="shared" si="110"/>
        <v>0</v>
      </c>
      <c r="CN253" s="9"/>
      <c r="CO253" s="9"/>
      <c r="CP253" s="9">
        <f t="shared" si="111"/>
        <v>0</v>
      </c>
      <c r="CQ253" s="9">
        <f t="shared" si="112"/>
        <v>0</v>
      </c>
      <c r="CR253" s="9"/>
      <c r="CS253" s="9"/>
      <c r="CT253" s="9">
        <f t="shared" si="113"/>
        <v>0</v>
      </c>
      <c r="CU253" s="9">
        <f t="shared" si="114"/>
        <v>0</v>
      </c>
      <c r="CV253" s="9"/>
      <c r="CW253" s="9"/>
      <c r="CX253" s="9">
        <f t="shared" si="115"/>
        <v>0</v>
      </c>
      <c r="CY253" s="9">
        <f t="shared" si="116"/>
        <v>0</v>
      </c>
      <c r="CZ253" s="9"/>
      <c r="DA253" s="9"/>
      <c r="DB253" s="9">
        <f t="shared" si="117"/>
        <v>0</v>
      </c>
      <c r="DC253" s="9">
        <f t="shared" si="118"/>
        <v>0</v>
      </c>
      <c r="DD253" s="9"/>
      <c r="DE253" s="9"/>
      <c r="DF253" s="9">
        <f t="shared" si="119"/>
        <v>0</v>
      </c>
      <c r="DG253" s="9">
        <f t="shared" si="120"/>
        <v>0</v>
      </c>
      <c r="DH253" s="9"/>
      <c r="DI253" s="9"/>
      <c r="DJ253" s="9">
        <f t="shared" si="121"/>
        <v>0</v>
      </c>
      <c r="DK253" s="9">
        <f t="shared" si="122"/>
        <v>0</v>
      </c>
      <c r="DL253" s="9"/>
      <c r="DM253" s="9"/>
      <c r="DN253" s="9">
        <f t="shared" si="123"/>
        <v>0</v>
      </c>
      <c r="DO253" s="9">
        <f t="shared" si="124"/>
        <v>0</v>
      </c>
      <c r="DP253" s="9"/>
      <c r="DQ253" s="9"/>
      <c r="DR253" s="9">
        <f t="shared" si="125"/>
        <v>0</v>
      </c>
      <c r="DS253" s="9">
        <f t="shared" si="126"/>
        <v>0</v>
      </c>
      <c r="DT253" s="9"/>
      <c r="DU253" s="9"/>
      <c r="DV253" s="9">
        <f t="shared" si="127"/>
        <v>0</v>
      </c>
      <c r="DW253" s="9">
        <f t="shared" si="128"/>
        <v>0</v>
      </c>
      <c r="DX253" s="9"/>
      <c r="DY253" s="9"/>
      <c r="DZ253" s="9">
        <f t="shared" si="129"/>
        <v>0</v>
      </c>
      <c r="EA253" s="9">
        <f t="shared" si="130"/>
        <v>0</v>
      </c>
      <c r="EB253" s="9"/>
      <c r="EC253" s="9"/>
      <c r="ED253" s="9"/>
      <c r="EE253" s="9"/>
      <c r="EF253" s="9"/>
      <c r="EG253" s="9"/>
      <c r="EH253" s="9"/>
      <c r="EI253" s="9"/>
      <c r="EJ253" s="23">
        <f t="shared" si="131"/>
        <v>9072</v>
      </c>
      <c r="EK253" s="23">
        <v>0</v>
      </c>
      <c r="EL253" s="23">
        <v>0</v>
      </c>
      <c r="EM253" s="10" t="s">
        <v>95</v>
      </c>
      <c r="EN253" s="40" t="s">
        <v>556</v>
      </c>
      <c r="EO253" s="40" t="s">
        <v>557</v>
      </c>
      <c r="EP253" s="40"/>
      <c r="EQ253" s="40"/>
      <c r="ER253" s="40"/>
      <c r="ES253" s="40"/>
      <c r="ET253" s="40"/>
      <c r="EU253" s="40"/>
      <c r="EV253" s="40"/>
      <c r="EW253" s="40"/>
      <c r="EX253" s="40"/>
      <c r="EY253" s="40" t="s">
        <v>558</v>
      </c>
      <c r="EZ253" s="10" t="s">
        <v>559</v>
      </c>
      <c r="FA253" s="46" t="s">
        <v>258</v>
      </c>
    </row>
    <row r="254" spans="1:157" ht="19.5" customHeight="1">
      <c r="A254" s="27" t="s">
        <v>562</v>
      </c>
      <c r="B254" s="20" t="s">
        <v>415</v>
      </c>
      <c r="C254" s="20" t="s">
        <v>416</v>
      </c>
      <c r="D254" s="20" t="s">
        <v>416</v>
      </c>
      <c r="E254" s="20" t="s">
        <v>65</v>
      </c>
      <c r="F254" s="20"/>
      <c r="G254" s="20"/>
      <c r="H254" s="20" t="s">
        <v>186</v>
      </c>
      <c r="I254" s="20">
        <v>710000000</v>
      </c>
      <c r="J254" s="20" t="s">
        <v>94</v>
      </c>
      <c r="K254" s="20" t="s">
        <v>405</v>
      </c>
      <c r="L254" s="20" t="s">
        <v>31</v>
      </c>
      <c r="M254" s="20">
        <v>390000000</v>
      </c>
      <c r="N254" s="20" t="s">
        <v>563</v>
      </c>
      <c r="O254" s="20"/>
      <c r="P254" s="20" t="s">
        <v>418</v>
      </c>
      <c r="Q254" s="20"/>
      <c r="R254" s="20"/>
      <c r="S254" s="20">
        <v>0</v>
      </c>
      <c r="T254" s="20">
        <v>0</v>
      </c>
      <c r="U254" s="20">
        <v>100</v>
      </c>
      <c r="V254" s="20" t="s">
        <v>419</v>
      </c>
      <c r="W254" s="20" t="s">
        <v>76</v>
      </c>
      <c r="X254" s="28">
        <v>21599</v>
      </c>
      <c r="Y254" s="18">
        <v>2495</v>
      </c>
      <c r="Z254" s="18">
        <f t="shared" si="77"/>
        <v>53889505</v>
      </c>
      <c r="AA254" s="19">
        <f>Z254*1.12</f>
        <v>60356245.60000001</v>
      </c>
      <c r="AB254" s="28">
        <v>43198</v>
      </c>
      <c r="AC254" s="18">
        <v>2495</v>
      </c>
      <c r="AD254" s="18">
        <f t="shared" si="79"/>
        <v>107779010</v>
      </c>
      <c r="AE254" s="19">
        <f t="shared" si="83"/>
        <v>120712491.20000002</v>
      </c>
      <c r="AF254" s="28">
        <v>43198</v>
      </c>
      <c r="AG254" s="18">
        <v>2495</v>
      </c>
      <c r="AH254" s="18">
        <f t="shared" si="80"/>
        <v>107779010</v>
      </c>
      <c r="AI254" s="19">
        <f t="shared" si="84"/>
        <v>120712491.20000002</v>
      </c>
      <c r="AJ254" s="28">
        <v>43198</v>
      </c>
      <c r="AK254" s="18">
        <v>2495</v>
      </c>
      <c r="AL254" s="18">
        <f t="shared" si="81"/>
        <v>107779010</v>
      </c>
      <c r="AM254" s="19">
        <f t="shared" si="85"/>
        <v>120712491.20000002</v>
      </c>
      <c r="AN254" s="28">
        <v>43198</v>
      </c>
      <c r="AO254" s="18">
        <v>2495</v>
      </c>
      <c r="AP254" s="18">
        <f t="shared" si="82"/>
        <v>107779010</v>
      </c>
      <c r="AQ254" s="19">
        <f t="shared" si="86"/>
        <v>120712491.20000002</v>
      </c>
      <c r="AR254" s="28">
        <v>43198</v>
      </c>
      <c r="AS254" s="18">
        <v>2495</v>
      </c>
      <c r="AT254" s="18">
        <f t="shared" si="87"/>
        <v>107779010</v>
      </c>
      <c r="AU254" s="19">
        <f t="shared" si="92"/>
        <v>120712491.20000002</v>
      </c>
      <c r="AV254" s="28">
        <v>43198</v>
      </c>
      <c r="AW254" s="18">
        <v>2495</v>
      </c>
      <c r="AX254" s="18">
        <f t="shared" si="88"/>
        <v>107779010</v>
      </c>
      <c r="AY254" s="19">
        <f t="shared" si="93"/>
        <v>120712491.20000002</v>
      </c>
      <c r="AZ254" s="28">
        <v>43198</v>
      </c>
      <c r="BA254" s="18">
        <v>2495</v>
      </c>
      <c r="BB254" s="18">
        <f t="shared" si="89"/>
        <v>107779010</v>
      </c>
      <c r="BC254" s="19">
        <f t="shared" si="94"/>
        <v>120712491.20000002</v>
      </c>
      <c r="BD254" s="28">
        <v>43198</v>
      </c>
      <c r="BE254" s="18">
        <v>2495</v>
      </c>
      <c r="BF254" s="18">
        <f t="shared" si="90"/>
        <v>107779010</v>
      </c>
      <c r="BG254" s="19">
        <f t="shared" si="95"/>
        <v>120712491.20000002</v>
      </c>
      <c r="BH254" s="28">
        <v>43198</v>
      </c>
      <c r="BI254" s="18">
        <v>2495</v>
      </c>
      <c r="BJ254" s="18">
        <f t="shared" si="91"/>
        <v>107779010</v>
      </c>
      <c r="BK254" s="19">
        <f t="shared" si="96"/>
        <v>120712491.20000002</v>
      </c>
      <c r="BL254" s="9"/>
      <c r="BM254" s="9"/>
      <c r="BN254" s="9">
        <f t="shared" si="97"/>
        <v>0</v>
      </c>
      <c r="BO254" s="9">
        <f t="shared" si="98"/>
        <v>0</v>
      </c>
      <c r="BP254" s="9"/>
      <c r="BQ254" s="9"/>
      <c r="BR254" s="9">
        <f t="shared" si="99"/>
        <v>0</v>
      </c>
      <c r="BS254" s="9">
        <f t="shared" si="100"/>
        <v>0</v>
      </c>
      <c r="BT254" s="9"/>
      <c r="BU254" s="9"/>
      <c r="BV254" s="9">
        <f t="shared" si="101"/>
        <v>0</v>
      </c>
      <c r="BW254" s="9">
        <f t="shared" si="102"/>
        <v>0</v>
      </c>
      <c r="BX254" s="9"/>
      <c r="BY254" s="9"/>
      <c r="BZ254" s="9">
        <f t="shared" si="103"/>
        <v>0</v>
      </c>
      <c r="CA254" s="9">
        <f t="shared" si="104"/>
        <v>0</v>
      </c>
      <c r="CB254" s="9"/>
      <c r="CC254" s="9"/>
      <c r="CD254" s="9">
        <f t="shared" si="105"/>
        <v>0</v>
      </c>
      <c r="CE254" s="9">
        <f t="shared" si="106"/>
        <v>0</v>
      </c>
      <c r="CF254" s="9"/>
      <c r="CG254" s="9"/>
      <c r="CH254" s="9">
        <f t="shared" si="107"/>
        <v>0</v>
      </c>
      <c r="CI254" s="9">
        <f t="shared" si="108"/>
        <v>0</v>
      </c>
      <c r="CJ254" s="9"/>
      <c r="CK254" s="9"/>
      <c r="CL254" s="9">
        <f t="shared" si="109"/>
        <v>0</v>
      </c>
      <c r="CM254" s="9">
        <f t="shared" si="110"/>
        <v>0</v>
      </c>
      <c r="CN254" s="9"/>
      <c r="CO254" s="9"/>
      <c r="CP254" s="9">
        <f t="shared" si="111"/>
        <v>0</v>
      </c>
      <c r="CQ254" s="9">
        <f t="shared" si="112"/>
        <v>0</v>
      </c>
      <c r="CR254" s="9"/>
      <c r="CS254" s="9"/>
      <c r="CT254" s="9">
        <f t="shared" si="113"/>
        <v>0</v>
      </c>
      <c r="CU254" s="9">
        <f t="shared" si="114"/>
        <v>0</v>
      </c>
      <c r="CV254" s="9"/>
      <c r="CW254" s="9"/>
      <c r="CX254" s="9">
        <f t="shared" si="115"/>
        <v>0</v>
      </c>
      <c r="CY254" s="9">
        <f t="shared" si="116"/>
        <v>0</v>
      </c>
      <c r="CZ254" s="9"/>
      <c r="DA254" s="9"/>
      <c r="DB254" s="9">
        <f t="shared" si="117"/>
        <v>0</v>
      </c>
      <c r="DC254" s="9">
        <f t="shared" si="118"/>
        <v>0</v>
      </c>
      <c r="DD254" s="9"/>
      <c r="DE254" s="9"/>
      <c r="DF254" s="9">
        <f t="shared" si="119"/>
        <v>0</v>
      </c>
      <c r="DG254" s="9">
        <f t="shared" si="120"/>
        <v>0</v>
      </c>
      <c r="DH254" s="9"/>
      <c r="DI254" s="9"/>
      <c r="DJ254" s="9">
        <f t="shared" si="121"/>
        <v>0</v>
      </c>
      <c r="DK254" s="9">
        <f t="shared" si="122"/>
        <v>0</v>
      </c>
      <c r="DL254" s="9"/>
      <c r="DM254" s="9"/>
      <c r="DN254" s="9">
        <f t="shared" si="123"/>
        <v>0</v>
      </c>
      <c r="DO254" s="9">
        <f t="shared" si="124"/>
        <v>0</v>
      </c>
      <c r="DP254" s="9"/>
      <c r="DQ254" s="9"/>
      <c r="DR254" s="9">
        <f t="shared" si="125"/>
        <v>0</v>
      </c>
      <c r="DS254" s="9">
        <f t="shared" si="126"/>
        <v>0</v>
      </c>
      <c r="DT254" s="9"/>
      <c r="DU254" s="9"/>
      <c r="DV254" s="9">
        <f t="shared" si="127"/>
        <v>0</v>
      </c>
      <c r="DW254" s="9">
        <f t="shared" si="128"/>
        <v>0</v>
      </c>
      <c r="DX254" s="9"/>
      <c r="DY254" s="9"/>
      <c r="DZ254" s="9">
        <f t="shared" si="129"/>
        <v>0</v>
      </c>
      <c r="EA254" s="9">
        <f t="shared" si="130"/>
        <v>0</v>
      </c>
      <c r="EB254" s="9"/>
      <c r="EC254" s="9"/>
      <c r="ED254" s="9"/>
      <c r="EE254" s="9"/>
      <c r="EF254" s="9"/>
      <c r="EG254" s="9"/>
      <c r="EH254" s="9"/>
      <c r="EI254" s="9"/>
      <c r="EJ254" s="23">
        <f>X254+AB254+AF254+AJ254+AN254+AR254+AV254+AZ254+BD254+BH254+BL254+BP254+BT254+BX254+CB254+CF254+CJ254+CN254+CR254+CV254+CZ254+DD254+DH254+DL254+DP254+DT254+DX254</f>
        <v>410381</v>
      </c>
      <c r="EK254" s="23">
        <v>0</v>
      </c>
      <c r="EL254" s="23">
        <v>0</v>
      </c>
      <c r="EM254" s="29" t="s">
        <v>95</v>
      </c>
      <c r="EN254" s="20" t="s">
        <v>556</v>
      </c>
      <c r="EO254" s="20" t="s">
        <v>557</v>
      </c>
      <c r="EP254" s="20"/>
      <c r="EQ254" s="20"/>
      <c r="ER254" s="20"/>
      <c r="ES254" s="20"/>
      <c r="ET254" s="20"/>
      <c r="EU254" s="20"/>
      <c r="EV254" s="20"/>
      <c r="EW254" s="20"/>
      <c r="EX254" s="20"/>
      <c r="EY254" s="40" t="s">
        <v>558</v>
      </c>
      <c r="EZ254" s="10" t="s">
        <v>559</v>
      </c>
      <c r="FA254" s="46" t="s">
        <v>258</v>
      </c>
    </row>
    <row r="255" spans="1:157" ht="19.5" customHeight="1">
      <c r="A255" s="27" t="s">
        <v>601</v>
      </c>
      <c r="B255" s="20" t="s">
        <v>415</v>
      </c>
      <c r="C255" s="20" t="s">
        <v>416</v>
      </c>
      <c r="D255" s="20" t="s">
        <v>416</v>
      </c>
      <c r="E255" s="20" t="s">
        <v>65</v>
      </c>
      <c r="F255" s="20"/>
      <c r="G255" s="20"/>
      <c r="H255" s="20" t="s">
        <v>186</v>
      </c>
      <c r="I255" s="20">
        <v>710000000</v>
      </c>
      <c r="J255" s="20" t="s">
        <v>94</v>
      </c>
      <c r="K255" s="20" t="s">
        <v>592</v>
      </c>
      <c r="L255" s="20" t="s">
        <v>31</v>
      </c>
      <c r="M255" s="20">
        <v>390000000</v>
      </c>
      <c r="N255" s="20" t="s">
        <v>563</v>
      </c>
      <c r="O255" s="20"/>
      <c r="P255" s="20" t="s">
        <v>418</v>
      </c>
      <c r="Q255" s="20"/>
      <c r="R255" s="20"/>
      <c r="S255" s="20">
        <v>0</v>
      </c>
      <c r="T255" s="20">
        <v>0</v>
      </c>
      <c r="U255" s="20">
        <v>100</v>
      </c>
      <c r="V255" s="20" t="s">
        <v>419</v>
      </c>
      <c r="W255" s="20" t="s">
        <v>76</v>
      </c>
      <c r="X255" s="28">
        <v>14399</v>
      </c>
      <c r="Y255" s="18">
        <v>2495</v>
      </c>
      <c r="Z255" s="18">
        <f>X255*Y255</f>
        <v>35925505</v>
      </c>
      <c r="AA255" s="19">
        <f>Z255*1.12</f>
        <v>40236565.6</v>
      </c>
      <c r="AB255" s="28">
        <v>43198</v>
      </c>
      <c r="AC255" s="18">
        <v>2495</v>
      </c>
      <c r="AD255" s="18">
        <f>AB255*AC255</f>
        <v>107779010</v>
      </c>
      <c r="AE255" s="19">
        <f>AD255*1.12</f>
        <v>120712491.20000002</v>
      </c>
      <c r="AF255" s="28">
        <v>43198</v>
      </c>
      <c r="AG255" s="18">
        <v>2495</v>
      </c>
      <c r="AH255" s="18">
        <f>AF255*AG255</f>
        <v>107779010</v>
      </c>
      <c r="AI255" s="19">
        <f>AH255*1.12</f>
        <v>120712491.20000002</v>
      </c>
      <c r="AJ255" s="28">
        <v>43198</v>
      </c>
      <c r="AK255" s="18">
        <v>2495</v>
      </c>
      <c r="AL255" s="18">
        <f>AJ255*AK255</f>
        <v>107779010</v>
      </c>
      <c r="AM255" s="19">
        <f>AL255*1.12</f>
        <v>120712491.20000002</v>
      </c>
      <c r="AN255" s="28">
        <v>43198</v>
      </c>
      <c r="AO255" s="18">
        <v>2495</v>
      </c>
      <c r="AP255" s="18">
        <f>AN255*AO255</f>
        <v>107779010</v>
      </c>
      <c r="AQ255" s="19">
        <f>AP255*1.12</f>
        <v>120712491.20000002</v>
      </c>
      <c r="AR255" s="28">
        <v>43198</v>
      </c>
      <c r="AS255" s="18">
        <v>2495</v>
      </c>
      <c r="AT255" s="18">
        <f>AR255*AS255</f>
        <v>107779010</v>
      </c>
      <c r="AU255" s="19">
        <f>AT255*1.12</f>
        <v>120712491.20000002</v>
      </c>
      <c r="AV255" s="28">
        <v>43198</v>
      </c>
      <c r="AW255" s="18">
        <v>2495</v>
      </c>
      <c r="AX255" s="18">
        <f>AV255*AW255</f>
        <v>107779010</v>
      </c>
      <c r="AY255" s="19">
        <f>AX255*1.12</f>
        <v>120712491.20000002</v>
      </c>
      <c r="AZ255" s="28">
        <v>43198</v>
      </c>
      <c r="BA255" s="18">
        <v>2495</v>
      </c>
      <c r="BB255" s="18">
        <f>AZ255*BA255</f>
        <v>107779010</v>
      </c>
      <c r="BC255" s="19">
        <f>BB255*1.12</f>
        <v>120712491.20000002</v>
      </c>
      <c r="BD255" s="28">
        <v>43198</v>
      </c>
      <c r="BE255" s="18">
        <v>2495</v>
      </c>
      <c r="BF255" s="18">
        <f>BD255*BE255</f>
        <v>107779010</v>
      </c>
      <c r="BG255" s="19">
        <f>BF255*1.12</f>
        <v>120712491.20000002</v>
      </c>
      <c r="BH255" s="28">
        <v>43198</v>
      </c>
      <c r="BI255" s="18">
        <v>2495</v>
      </c>
      <c r="BJ255" s="18">
        <f>BH255*BI255</f>
        <v>107779010</v>
      </c>
      <c r="BK255" s="19">
        <f>BJ255*1.12</f>
        <v>120712491.20000002</v>
      </c>
      <c r="BL255" s="9"/>
      <c r="BM255" s="9"/>
      <c r="BN255" s="9">
        <f>BL255*BM255</f>
        <v>0</v>
      </c>
      <c r="BO255" s="9">
        <f>IF(AQ255="С НДС",BN255*1.12,BN255)</f>
        <v>0</v>
      </c>
      <c r="BP255" s="9"/>
      <c r="BQ255" s="9"/>
      <c r="BR255" s="9">
        <f>BP255*BQ255</f>
        <v>0</v>
      </c>
      <c r="BS255" s="9">
        <f>IF(AU255="С НДС",BR255*1.12,BR255)</f>
        <v>0</v>
      </c>
      <c r="BT255" s="9"/>
      <c r="BU255" s="9"/>
      <c r="BV255" s="9">
        <f>BT255*BU255</f>
        <v>0</v>
      </c>
      <c r="BW255" s="9">
        <f>IF(AY255="С НДС",BV255*1.12,BV255)</f>
        <v>0</v>
      </c>
      <c r="BX255" s="9"/>
      <c r="BY255" s="9"/>
      <c r="BZ255" s="9">
        <f>BX255*BY255</f>
        <v>0</v>
      </c>
      <c r="CA255" s="9">
        <f>IF(BC255="С НДС",BZ255*1.12,BZ255)</f>
        <v>0</v>
      </c>
      <c r="CB255" s="9"/>
      <c r="CC255" s="9"/>
      <c r="CD255" s="9">
        <f>CB255*CC255</f>
        <v>0</v>
      </c>
      <c r="CE255" s="9">
        <f>IF(BG255="С НДС",CD255*1.12,CD255)</f>
        <v>0</v>
      </c>
      <c r="CF255" s="9"/>
      <c r="CG255" s="9"/>
      <c r="CH255" s="9">
        <f>CF255*CG255</f>
        <v>0</v>
      </c>
      <c r="CI255" s="9">
        <f>IF(BK255="С НДС",CH255*1.12,CH255)</f>
        <v>0</v>
      </c>
      <c r="CJ255" s="9"/>
      <c r="CK255" s="9"/>
      <c r="CL255" s="9">
        <f>CJ255*CK255</f>
        <v>0</v>
      </c>
      <c r="CM255" s="9">
        <f>IF(BO255="С НДС",CL255*1.12,CL255)</f>
        <v>0</v>
      </c>
      <c r="CN255" s="9"/>
      <c r="CO255" s="9"/>
      <c r="CP255" s="9">
        <f>CN255*CO255</f>
        <v>0</v>
      </c>
      <c r="CQ255" s="9">
        <f>IF(BS255="С НДС",CP255*1.12,CP255)</f>
        <v>0</v>
      </c>
      <c r="CR255" s="9"/>
      <c r="CS255" s="9"/>
      <c r="CT255" s="9">
        <f>CR255*CS255</f>
        <v>0</v>
      </c>
      <c r="CU255" s="9">
        <f>IF(BW255="С НДС",CT255*1.12,CT255)</f>
        <v>0</v>
      </c>
      <c r="CV255" s="9"/>
      <c r="CW255" s="9"/>
      <c r="CX255" s="9">
        <f>CV255*CW255</f>
        <v>0</v>
      </c>
      <c r="CY255" s="9">
        <f>IF(CA255="С НДС",CX255*1.12,CX255)</f>
        <v>0</v>
      </c>
      <c r="CZ255" s="9"/>
      <c r="DA255" s="9"/>
      <c r="DB255" s="9">
        <f>CZ255*DA255</f>
        <v>0</v>
      </c>
      <c r="DC255" s="9">
        <f>IF(CE255="С НДС",DB255*1.12,DB255)</f>
        <v>0</v>
      </c>
      <c r="DD255" s="9"/>
      <c r="DE255" s="9"/>
      <c r="DF255" s="9">
        <f>DD255*DE255</f>
        <v>0</v>
      </c>
      <c r="DG255" s="9">
        <f>IF(CI255="С НДС",DF255*1.12,DF255)</f>
        <v>0</v>
      </c>
      <c r="DH255" s="9"/>
      <c r="DI255" s="9"/>
      <c r="DJ255" s="9">
        <f>DH255*DI255</f>
        <v>0</v>
      </c>
      <c r="DK255" s="9">
        <f>IF(CM255="С НДС",DJ255*1.12,DJ255)</f>
        <v>0</v>
      </c>
      <c r="DL255" s="9"/>
      <c r="DM255" s="9"/>
      <c r="DN255" s="9">
        <f>DL255*DM255</f>
        <v>0</v>
      </c>
      <c r="DO255" s="9">
        <f>IF(CQ255="С НДС",DN255*1.12,DN255)</f>
        <v>0</v>
      </c>
      <c r="DP255" s="9"/>
      <c r="DQ255" s="9"/>
      <c r="DR255" s="9">
        <f>DP255*DQ255</f>
        <v>0</v>
      </c>
      <c r="DS255" s="9">
        <f>IF(CU255="С НДС",DR255*1.12,DR255)</f>
        <v>0</v>
      </c>
      <c r="DT255" s="9"/>
      <c r="DU255" s="9"/>
      <c r="DV255" s="9">
        <f>DT255*DU255</f>
        <v>0</v>
      </c>
      <c r="DW255" s="9">
        <f>IF(CY255="С НДС",DV255*1.12,DV255)</f>
        <v>0</v>
      </c>
      <c r="DX255" s="9"/>
      <c r="DY255" s="9"/>
      <c r="DZ255" s="9">
        <f>DX255*DY255</f>
        <v>0</v>
      </c>
      <c r="EA255" s="9">
        <f>IF(DC255="С НДС",DZ255*1.12,DZ255)</f>
        <v>0</v>
      </c>
      <c r="EB255" s="9"/>
      <c r="EC255" s="9"/>
      <c r="ED255" s="9"/>
      <c r="EE255" s="9"/>
      <c r="EF255" s="9"/>
      <c r="EG255" s="9"/>
      <c r="EH255" s="9"/>
      <c r="EI255" s="9"/>
      <c r="EJ255" s="23">
        <f>X255+AB255+AF255+AJ255+AN255+AR255+AV255+AZ255+BD255+BH255+BL255+BP255+BT255+BX255+CB255+CF255+CJ255+CN255+CR255+CV255+CZ255+DD255+DH255+DL255+DP255+DT255+DX255</f>
        <v>403181</v>
      </c>
      <c r="EK255" s="23">
        <v>0</v>
      </c>
      <c r="EL255" s="23">
        <v>0</v>
      </c>
      <c r="EM255" s="29" t="s">
        <v>95</v>
      </c>
      <c r="EN255" s="20" t="s">
        <v>556</v>
      </c>
      <c r="EO255" s="20" t="s">
        <v>557</v>
      </c>
      <c r="EP255" s="20"/>
      <c r="EQ255" s="20"/>
      <c r="ER255" s="20"/>
      <c r="ES255" s="20"/>
      <c r="ET255" s="20"/>
      <c r="EU255" s="20"/>
      <c r="EV255" s="20"/>
      <c r="EW255" s="20"/>
      <c r="EX255" s="20"/>
      <c r="EY255" s="40" t="s">
        <v>558</v>
      </c>
      <c r="EZ255" s="10" t="s">
        <v>559</v>
      </c>
      <c r="FA255" s="46" t="s">
        <v>258</v>
      </c>
    </row>
    <row r="256" spans="1:157" ht="19.5" customHeight="1">
      <c r="A256" s="30" t="s">
        <v>422</v>
      </c>
      <c r="B256" s="40" t="s">
        <v>415</v>
      </c>
      <c r="C256" s="40" t="s">
        <v>416</v>
      </c>
      <c r="D256" s="40" t="s">
        <v>416</v>
      </c>
      <c r="E256" s="40" t="s">
        <v>65</v>
      </c>
      <c r="F256" s="40"/>
      <c r="G256" s="40"/>
      <c r="H256" s="40">
        <v>100</v>
      </c>
      <c r="I256" s="40">
        <v>710000000</v>
      </c>
      <c r="J256" s="40" t="s">
        <v>227</v>
      </c>
      <c r="K256" s="40" t="s">
        <v>405</v>
      </c>
      <c r="L256" s="40" t="s">
        <v>31</v>
      </c>
      <c r="M256" s="40">
        <v>470000000</v>
      </c>
      <c r="N256" s="40" t="s">
        <v>423</v>
      </c>
      <c r="O256" s="40"/>
      <c r="P256" s="40" t="s">
        <v>418</v>
      </c>
      <c r="Q256" s="40"/>
      <c r="R256" s="40"/>
      <c r="S256" s="40">
        <v>0</v>
      </c>
      <c r="T256" s="40">
        <v>0</v>
      </c>
      <c r="U256" s="40">
        <v>100</v>
      </c>
      <c r="V256" s="40" t="s">
        <v>419</v>
      </c>
      <c r="W256" s="40" t="s">
        <v>76</v>
      </c>
      <c r="X256" s="14">
        <v>4</v>
      </c>
      <c r="Y256" s="9">
        <v>1656</v>
      </c>
      <c r="Z256" s="9">
        <f t="shared" si="77"/>
        <v>6624</v>
      </c>
      <c r="AA256" s="23">
        <f t="shared" si="78"/>
        <v>7418.880000000001</v>
      </c>
      <c r="AB256" s="14">
        <v>8</v>
      </c>
      <c r="AC256" s="9">
        <v>1656</v>
      </c>
      <c r="AD256" s="9">
        <f t="shared" si="79"/>
        <v>13248</v>
      </c>
      <c r="AE256" s="23">
        <f t="shared" si="83"/>
        <v>14837.760000000002</v>
      </c>
      <c r="AF256" s="14">
        <v>8</v>
      </c>
      <c r="AG256" s="9">
        <v>1656</v>
      </c>
      <c r="AH256" s="9">
        <f t="shared" si="80"/>
        <v>13248</v>
      </c>
      <c r="AI256" s="23">
        <f t="shared" si="84"/>
        <v>14837.760000000002</v>
      </c>
      <c r="AJ256" s="14">
        <v>8</v>
      </c>
      <c r="AK256" s="9">
        <v>1656</v>
      </c>
      <c r="AL256" s="9">
        <f t="shared" si="81"/>
        <v>13248</v>
      </c>
      <c r="AM256" s="23">
        <f t="shared" si="85"/>
        <v>14837.760000000002</v>
      </c>
      <c r="AN256" s="14">
        <v>8</v>
      </c>
      <c r="AO256" s="9">
        <v>1656</v>
      </c>
      <c r="AP256" s="9">
        <f t="shared" si="82"/>
        <v>13248</v>
      </c>
      <c r="AQ256" s="23">
        <f t="shared" si="86"/>
        <v>14837.760000000002</v>
      </c>
      <c r="AR256" s="14">
        <v>8</v>
      </c>
      <c r="AS256" s="9">
        <v>1656</v>
      </c>
      <c r="AT256" s="9">
        <f t="shared" si="87"/>
        <v>13248</v>
      </c>
      <c r="AU256" s="23">
        <f t="shared" si="92"/>
        <v>14837.760000000002</v>
      </c>
      <c r="AV256" s="14">
        <v>8</v>
      </c>
      <c r="AW256" s="9">
        <v>1656</v>
      </c>
      <c r="AX256" s="9">
        <f t="shared" si="88"/>
        <v>13248</v>
      </c>
      <c r="AY256" s="23">
        <f t="shared" si="93"/>
        <v>14837.760000000002</v>
      </c>
      <c r="AZ256" s="14">
        <v>8</v>
      </c>
      <c r="BA256" s="9">
        <v>1656</v>
      </c>
      <c r="BB256" s="9">
        <f t="shared" si="89"/>
        <v>13248</v>
      </c>
      <c r="BC256" s="23">
        <f t="shared" si="94"/>
        <v>14837.760000000002</v>
      </c>
      <c r="BD256" s="14">
        <v>8</v>
      </c>
      <c r="BE256" s="9">
        <v>1656</v>
      </c>
      <c r="BF256" s="9">
        <f t="shared" si="90"/>
        <v>13248</v>
      </c>
      <c r="BG256" s="23">
        <f t="shared" si="95"/>
        <v>14837.760000000002</v>
      </c>
      <c r="BH256" s="14">
        <v>8</v>
      </c>
      <c r="BI256" s="9">
        <v>1656</v>
      </c>
      <c r="BJ256" s="9">
        <f t="shared" si="91"/>
        <v>13248</v>
      </c>
      <c r="BK256" s="23">
        <f t="shared" si="96"/>
        <v>14837.760000000002</v>
      </c>
      <c r="BL256" s="9"/>
      <c r="BM256" s="9"/>
      <c r="BN256" s="9">
        <f t="shared" si="97"/>
        <v>0</v>
      </c>
      <c r="BO256" s="9">
        <f t="shared" si="98"/>
        <v>0</v>
      </c>
      <c r="BP256" s="9"/>
      <c r="BQ256" s="9"/>
      <c r="BR256" s="9">
        <f t="shared" si="99"/>
        <v>0</v>
      </c>
      <c r="BS256" s="9">
        <f t="shared" si="100"/>
        <v>0</v>
      </c>
      <c r="BT256" s="9"/>
      <c r="BU256" s="9"/>
      <c r="BV256" s="9">
        <f t="shared" si="101"/>
        <v>0</v>
      </c>
      <c r="BW256" s="9">
        <f t="shared" si="102"/>
        <v>0</v>
      </c>
      <c r="BX256" s="9"/>
      <c r="BY256" s="9"/>
      <c r="BZ256" s="9">
        <f t="shared" si="103"/>
        <v>0</v>
      </c>
      <c r="CA256" s="9">
        <f t="shared" si="104"/>
        <v>0</v>
      </c>
      <c r="CB256" s="9"/>
      <c r="CC256" s="9"/>
      <c r="CD256" s="9">
        <f t="shared" si="105"/>
        <v>0</v>
      </c>
      <c r="CE256" s="9">
        <f t="shared" si="106"/>
        <v>0</v>
      </c>
      <c r="CF256" s="9"/>
      <c r="CG256" s="9"/>
      <c r="CH256" s="9">
        <f t="shared" si="107"/>
        <v>0</v>
      </c>
      <c r="CI256" s="9">
        <f t="shared" si="108"/>
        <v>0</v>
      </c>
      <c r="CJ256" s="9"/>
      <c r="CK256" s="9"/>
      <c r="CL256" s="9">
        <f t="shared" si="109"/>
        <v>0</v>
      </c>
      <c r="CM256" s="9">
        <f t="shared" si="110"/>
        <v>0</v>
      </c>
      <c r="CN256" s="9"/>
      <c r="CO256" s="9"/>
      <c r="CP256" s="9">
        <f t="shared" si="111"/>
        <v>0</v>
      </c>
      <c r="CQ256" s="9">
        <f t="shared" si="112"/>
        <v>0</v>
      </c>
      <c r="CR256" s="9"/>
      <c r="CS256" s="9"/>
      <c r="CT256" s="9">
        <f t="shared" si="113"/>
        <v>0</v>
      </c>
      <c r="CU256" s="9">
        <f t="shared" si="114"/>
        <v>0</v>
      </c>
      <c r="CV256" s="9"/>
      <c r="CW256" s="9"/>
      <c r="CX256" s="9">
        <f t="shared" si="115"/>
        <v>0</v>
      </c>
      <c r="CY256" s="9">
        <f t="shared" si="116"/>
        <v>0</v>
      </c>
      <c r="CZ256" s="9"/>
      <c r="DA256" s="9"/>
      <c r="DB256" s="9">
        <f t="shared" si="117"/>
        <v>0</v>
      </c>
      <c r="DC256" s="9">
        <f t="shared" si="118"/>
        <v>0</v>
      </c>
      <c r="DD256" s="9"/>
      <c r="DE256" s="9"/>
      <c r="DF256" s="9">
        <f t="shared" si="119"/>
        <v>0</v>
      </c>
      <c r="DG256" s="9">
        <f t="shared" si="120"/>
        <v>0</v>
      </c>
      <c r="DH256" s="9"/>
      <c r="DI256" s="9"/>
      <c r="DJ256" s="9">
        <f t="shared" si="121"/>
        <v>0</v>
      </c>
      <c r="DK256" s="9">
        <f t="shared" si="122"/>
        <v>0</v>
      </c>
      <c r="DL256" s="9"/>
      <c r="DM256" s="9"/>
      <c r="DN256" s="9">
        <f t="shared" si="123"/>
        <v>0</v>
      </c>
      <c r="DO256" s="9">
        <f t="shared" si="124"/>
        <v>0</v>
      </c>
      <c r="DP256" s="9"/>
      <c r="DQ256" s="9"/>
      <c r="DR256" s="9">
        <f t="shared" si="125"/>
        <v>0</v>
      </c>
      <c r="DS256" s="9">
        <f t="shared" si="126"/>
        <v>0</v>
      </c>
      <c r="DT256" s="9"/>
      <c r="DU256" s="9"/>
      <c r="DV256" s="9">
        <f t="shared" si="127"/>
        <v>0</v>
      </c>
      <c r="DW256" s="9">
        <f t="shared" si="128"/>
        <v>0</v>
      </c>
      <c r="DX256" s="9"/>
      <c r="DY256" s="9"/>
      <c r="DZ256" s="9">
        <f t="shared" si="129"/>
        <v>0</v>
      </c>
      <c r="EA256" s="9">
        <f t="shared" si="130"/>
        <v>0</v>
      </c>
      <c r="EB256" s="9"/>
      <c r="EC256" s="9"/>
      <c r="ED256" s="9"/>
      <c r="EE256" s="9"/>
      <c r="EF256" s="9"/>
      <c r="EG256" s="9"/>
      <c r="EH256" s="9"/>
      <c r="EI256" s="9"/>
      <c r="EJ256" s="23">
        <f t="shared" si="131"/>
        <v>76</v>
      </c>
      <c r="EK256" s="23">
        <v>0</v>
      </c>
      <c r="EL256" s="23">
        <v>0</v>
      </c>
      <c r="EM256" s="10" t="s">
        <v>95</v>
      </c>
      <c r="EN256" s="40" t="s">
        <v>556</v>
      </c>
      <c r="EO256" s="40" t="s">
        <v>557</v>
      </c>
      <c r="EP256" s="40"/>
      <c r="EQ256" s="40"/>
      <c r="ER256" s="40"/>
      <c r="ES256" s="40"/>
      <c r="ET256" s="40"/>
      <c r="EU256" s="40"/>
      <c r="EV256" s="40"/>
      <c r="EW256" s="40"/>
      <c r="EX256" s="40"/>
      <c r="EY256" s="40" t="s">
        <v>558</v>
      </c>
      <c r="EZ256" s="10" t="s">
        <v>559</v>
      </c>
      <c r="FA256" s="46" t="s">
        <v>258</v>
      </c>
    </row>
    <row r="257" spans="1:157" ht="19.5" customHeight="1">
      <c r="A257" s="27" t="s">
        <v>564</v>
      </c>
      <c r="B257" s="20" t="s">
        <v>415</v>
      </c>
      <c r="C257" s="20" t="s">
        <v>416</v>
      </c>
      <c r="D257" s="20" t="s">
        <v>416</v>
      </c>
      <c r="E257" s="20" t="s">
        <v>65</v>
      </c>
      <c r="F257" s="20"/>
      <c r="G257" s="20"/>
      <c r="H257" s="20" t="s">
        <v>186</v>
      </c>
      <c r="I257" s="20">
        <v>710000000</v>
      </c>
      <c r="J257" s="20" t="s">
        <v>94</v>
      </c>
      <c r="K257" s="20" t="s">
        <v>405</v>
      </c>
      <c r="L257" s="20" t="s">
        <v>31</v>
      </c>
      <c r="M257" s="20">
        <v>550000000</v>
      </c>
      <c r="N257" s="20" t="s">
        <v>565</v>
      </c>
      <c r="O257" s="20"/>
      <c r="P257" s="20" t="s">
        <v>418</v>
      </c>
      <c r="Q257" s="20"/>
      <c r="R257" s="20"/>
      <c r="S257" s="20">
        <v>0</v>
      </c>
      <c r="T257" s="20">
        <v>0</v>
      </c>
      <c r="U257" s="20">
        <v>100</v>
      </c>
      <c r="V257" s="20" t="s">
        <v>419</v>
      </c>
      <c r="W257" s="20" t="s">
        <v>76</v>
      </c>
      <c r="X257" s="28">
        <v>16954</v>
      </c>
      <c r="Y257" s="18">
        <v>2495</v>
      </c>
      <c r="Z257" s="18">
        <f t="shared" si="77"/>
        <v>42300230</v>
      </c>
      <c r="AA257" s="19">
        <f>Z257*1.12</f>
        <v>47376257.6</v>
      </c>
      <c r="AB257" s="28">
        <v>33908</v>
      </c>
      <c r="AC257" s="18">
        <v>2495</v>
      </c>
      <c r="AD257" s="18">
        <f t="shared" si="79"/>
        <v>84600460</v>
      </c>
      <c r="AE257" s="19">
        <f t="shared" si="83"/>
        <v>94752515.2</v>
      </c>
      <c r="AF257" s="28">
        <v>33908</v>
      </c>
      <c r="AG257" s="18">
        <v>2495</v>
      </c>
      <c r="AH257" s="18">
        <f t="shared" si="80"/>
        <v>84600460</v>
      </c>
      <c r="AI257" s="19">
        <f t="shared" si="84"/>
        <v>94752515.2</v>
      </c>
      <c r="AJ257" s="28">
        <v>33908</v>
      </c>
      <c r="AK257" s="18">
        <v>2495</v>
      </c>
      <c r="AL257" s="18">
        <f t="shared" si="81"/>
        <v>84600460</v>
      </c>
      <c r="AM257" s="19">
        <f t="shared" si="85"/>
        <v>94752515.2</v>
      </c>
      <c r="AN257" s="28">
        <v>33908</v>
      </c>
      <c r="AO257" s="18">
        <v>2495</v>
      </c>
      <c r="AP257" s="18">
        <f t="shared" si="82"/>
        <v>84600460</v>
      </c>
      <c r="AQ257" s="19">
        <f t="shared" si="86"/>
        <v>94752515.2</v>
      </c>
      <c r="AR257" s="28">
        <v>33908</v>
      </c>
      <c r="AS257" s="18">
        <v>2495</v>
      </c>
      <c r="AT257" s="18">
        <f t="shared" si="87"/>
        <v>84600460</v>
      </c>
      <c r="AU257" s="19">
        <f t="shared" si="92"/>
        <v>94752515.2</v>
      </c>
      <c r="AV257" s="28">
        <v>33908</v>
      </c>
      <c r="AW257" s="18">
        <v>2495</v>
      </c>
      <c r="AX257" s="18">
        <f t="shared" si="88"/>
        <v>84600460</v>
      </c>
      <c r="AY257" s="19">
        <f t="shared" si="93"/>
        <v>94752515.2</v>
      </c>
      <c r="AZ257" s="28">
        <v>33908</v>
      </c>
      <c r="BA257" s="18">
        <v>2495</v>
      </c>
      <c r="BB257" s="18">
        <f t="shared" si="89"/>
        <v>84600460</v>
      </c>
      <c r="BC257" s="19">
        <f t="shared" si="94"/>
        <v>94752515.2</v>
      </c>
      <c r="BD257" s="28">
        <v>33908</v>
      </c>
      <c r="BE257" s="18">
        <v>2495</v>
      </c>
      <c r="BF257" s="18">
        <f t="shared" si="90"/>
        <v>84600460</v>
      </c>
      <c r="BG257" s="19">
        <f t="shared" si="95"/>
        <v>94752515.2</v>
      </c>
      <c r="BH257" s="28">
        <v>33908</v>
      </c>
      <c r="BI257" s="18">
        <v>2495</v>
      </c>
      <c r="BJ257" s="18">
        <f t="shared" si="91"/>
        <v>84600460</v>
      </c>
      <c r="BK257" s="19">
        <f t="shared" si="96"/>
        <v>94752515.2</v>
      </c>
      <c r="BL257" s="9"/>
      <c r="BM257" s="9"/>
      <c r="BN257" s="9">
        <f>BL257*BM257</f>
        <v>0</v>
      </c>
      <c r="BO257" s="9">
        <f>IF(AQ257="С НДС",BN257*1.12,BN257)</f>
        <v>0</v>
      </c>
      <c r="BP257" s="9"/>
      <c r="BQ257" s="9"/>
      <c r="BR257" s="9">
        <f>BP257*BQ257</f>
        <v>0</v>
      </c>
      <c r="BS257" s="9">
        <f>IF(AU257="С НДС",BR257*1.12,BR257)</f>
        <v>0</v>
      </c>
      <c r="BT257" s="9"/>
      <c r="BU257" s="9"/>
      <c r="BV257" s="9">
        <f>BT257*BU257</f>
        <v>0</v>
      </c>
      <c r="BW257" s="9">
        <f>IF(AY257="С НДС",BV257*1.12,BV257)</f>
        <v>0</v>
      </c>
      <c r="BX257" s="9"/>
      <c r="BY257" s="9"/>
      <c r="BZ257" s="9">
        <f>BX257*BY257</f>
        <v>0</v>
      </c>
      <c r="CA257" s="9">
        <f>IF(BC257="С НДС",BZ257*1.12,BZ257)</f>
        <v>0</v>
      </c>
      <c r="CB257" s="9"/>
      <c r="CC257" s="9"/>
      <c r="CD257" s="9">
        <f>CB257*CC257</f>
        <v>0</v>
      </c>
      <c r="CE257" s="9">
        <f>IF(BG257="С НДС",CD257*1.12,CD257)</f>
        <v>0</v>
      </c>
      <c r="CF257" s="9"/>
      <c r="CG257" s="9"/>
      <c r="CH257" s="9">
        <f>CF257*CG257</f>
        <v>0</v>
      </c>
      <c r="CI257" s="9">
        <f>IF(BK257="С НДС",CH257*1.12,CH257)</f>
        <v>0</v>
      </c>
      <c r="CJ257" s="9"/>
      <c r="CK257" s="9"/>
      <c r="CL257" s="9">
        <f>CJ257*CK257</f>
        <v>0</v>
      </c>
      <c r="CM257" s="9">
        <f>IF(BO257="С НДС",CL257*1.12,CL257)</f>
        <v>0</v>
      </c>
      <c r="CN257" s="9"/>
      <c r="CO257" s="9"/>
      <c r="CP257" s="9">
        <f>CN257*CO257</f>
        <v>0</v>
      </c>
      <c r="CQ257" s="9">
        <f>IF(BS257="С НДС",CP257*1.12,CP257)</f>
        <v>0</v>
      </c>
      <c r="CR257" s="9"/>
      <c r="CS257" s="9"/>
      <c r="CT257" s="9">
        <f>CR257*CS257</f>
        <v>0</v>
      </c>
      <c r="CU257" s="9">
        <f>IF(BW257="С НДС",CT257*1.12,CT257)</f>
        <v>0</v>
      </c>
      <c r="CV257" s="9"/>
      <c r="CW257" s="9"/>
      <c r="CX257" s="9">
        <f>CV257*CW257</f>
        <v>0</v>
      </c>
      <c r="CY257" s="9">
        <f>IF(CA257="С НДС",CX257*1.12,CX257)</f>
        <v>0</v>
      </c>
      <c r="CZ257" s="9"/>
      <c r="DA257" s="9"/>
      <c r="DB257" s="9">
        <f>CZ257*DA257</f>
        <v>0</v>
      </c>
      <c r="DC257" s="9">
        <f>IF(CE257="С НДС",DB257*1.12,DB257)</f>
        <v>0</v>
      </c>
      <c r="DD257" s="9"/>
      <c r="DE257" s="9"/>
      <c r="DF257" s="9">
        <f>DD257*DE257</f>
        <v>0</v>
      </c>
      <c r="DG257" s="9">
        <f>IF(CI257="С НДС",DF257*1.12,DF257)</f>
        <v>0</v>
      </c>
      <c r="DH257" s="9"/>
      <c r="DI257" s="9"/>
      <c r="DJ257" s="9">
        <f>DH257*DI257</f>
        <v>0</v>
      </c>
      <c r="DK257" s="9">
        <f>IF(CM257="С НДС",DJ257*1.12,DJ257)</f>
        <v>0</v>
      </c>
      <c r="DL257" s="9"/>
      <c r="DM257" s="9"/>
      <c r="DN257" s="9">
        <f>DL257*DM257</f>
        <v>0</v>
      </c>
      <c r="DO257" s="9">
        <f>IF(CQ257="С НДС",DN257*1.12,DN257)</f>
        <v>0</v>
      </c>
      <c r="DP257" s="9"/>
      <c r="DQ257" s="9"/>
      <c r="DR257" s="9">
        <f>DP257*DQ257</f>
        <v>0</v>
      </c>
      <c r="DS257" s="9">
        <f>IF(CU257="С НДС",DR257*1.12,DR257)</f>
        <v>0</v>
      </c>
      <c r="DT257" s="9"/>
      <c r="DU257" s="9"/>
      <c r="DV257" s="9">
        <f>DT257*DU257</f>
        <v>0</v>
      </c>
      <c r="DW257" s="9">
        <f>IF(CY257="С НДС",DV257*1.12,DV257)</f>
        <v>0</v>
      </c>
      <c r="DX257" s="9"/>
      <c r="DY257" s="9"/>
      <c r="DZ257" s="9">
        <f>DX257*DY257</f>
        <v>0</v>
      </c>
      <c r="EA257" s="9">
        <f>IF(DC257="С НДС",DZ257*1.12,DZ257)</f>
        <v>0</v>
      </c>
      <c r="EB257" s="9"/>
      <c r="EC257" s="9"/>
      <c r="ED257" s="9"/>
      <c r="EE257" s="9"/>
      <c r="EF257" s="9"/>
      <c r="EG257" s="9"/>
      <c r="EH257" s="9"/>
      <c r="EI257" s="9"/>
      <c r="EJ257" s="23">
        <f t="shared" si="131"/>
        <v>322126</v>
      </c>
      <c r="EK257" s="23">
        <v>0</v>
      </c>
      <c r="EL257" s="23">
        <v>0</v>
      </c>
      <c r="EM257" s="29" t="s">
        <v>95</v>
      </c>
      <c r="EN257" s="20" t="s">
        <v>556</v>
      </c>
      <c r="EO257" s="20" t="s">
        <v>557</v>
      </c>
      <c r="EP257" s="20"/>
      <c r="EQ257" s="20"/>
      <c r="ER257" s="20"/>
      <c r="ES257" s="20"/>
      <c r="ET257" s="20"/>
      <c r="EU257" s="20"/>
      <c r="EV257" s="20"/>
      <c r="EW257" s="20"/>
      <c r="EX257" s="20"/>
      <c r="EY257" s="40" t="s">
        <v>558</v>
      </c>
      <c r="EZ257" s="10" t="s">
        <v>559</v>
      </c>
      <c r="FA257" s="46" t="s">
        <v>258</v>
      </c>
    </row>
    <row r="258" spans="1:157" ht="19.5" customHeight="1">
      <c r="A258" s="27" t="s">
        <v>602</v>
      </c>
      <c r="B258" s="20" t="s">
        <v>415</v>
      </c>
      <c r="C258" s="20" t="s">
        <v>416</v>
      </c>
      <c r="D258" s="20" t="s">
        <v>416</v>
      </c>
      <c r="E258" s="20" t="s">
        <v>65</v>
      </c>
      <c r="F258" s="20"/>
      <c r="G258" s="20"/>
      <c r="H258" s="20" t="s">
        <v>186</v>
      </c>
      <c r="I258" s="20">
        <v>710000000</v>
      </c>
      <c r="J258" s="20" t="s">
        <v>94</v>
      </c>
      <c r="K258" s="20" t="s">
        <v>592</v>
      </c>
      <c r="L258" s="20" t="s">
        <v>31</v>
      </c>
      <c r="M258" s="20">
        <v>550000000</v>
      </c>
      <c r="N258" s="20" t="s">
        <v>565</v>
      </c>
      <c r="O258" s="20"/>
      <c r="P258" s="20" t="s">
        <v>418</v>
      </c>
      <c r="Q258" s="20"/>
      <c r="R258" s="20"/>
      <c r="S258" s="20">
        <v>0</v>
      </c>
      <c r="T258" s="20">
        <v>0</v>
      </c>
      <c r="U258" s="20">
        <v>100</v>
      </c>
      <c r="V258" s="20" t="s">
        <v>419</v>
      </c>
      <c r="W258" s="20" t="s">
        <v>76</v>
      </c>
      <c r="X258" s="28">
        <v>11303</v>
      </c>
      <c r="Y258" s="18">
        <v>2495</v>
      </c>
      <c r="Z258" s="18">
        <f>X258*Y258</f>
        <v>28200985</v>
      </c>
      <c r="AA258" s="19">
        <f>Z258*1.12</f>
        <v>31585103.200000003</v>
      </c>
      <c r="AB258" s="28">
        <v>33908</v>
      </c>
      <c r="AC258" s="18">
        <v>2495</v>
      </c>
      <c r="AD258" s="18">
        <f>AB258*AC258</f>
        <v>84600460</v>
      </c>
      <c r="AE258" s="19">
        <f>AD258*1.12</f>
        <v>94752515.2</v>
      </c>
      <c r="AF258" s="28">
        <v>33908</v>
      </c>
      <c r="AG258" s="18">
        <v>2495</v>
      </c>
      <c r="AH258" s="18">
        <f>AF258*AG258</f>
        <v>84600460</v>
      </c>
      <c r="AI258" s="19">
        <f>AH258*1.12</f>
        <v>94752515.2</v>
      </c>
      <c r="AJ258" s="28">
        <v>33908</v>
      </c>
      <c r="AK258" s="18">
        <v>2495</v>
      </c>
      <c r="AL258" s="18">
        <f>AJ258*AK258</f>
        <v>84600460</v>
      </c>
      <c r="AM258" s="19">
        <f>AL258*1.12</f>
        <v>94752515.2</v>
      </c>
      <c r="AN258" s="28">
        <v>33908</v>
      </c>
      <c r="AO258" s="18">
        <v>2495</v>
      </c>
      <c r="AP258" s="18">
        <f>AN258*AO258</f>
        <v>84600460</v>
      </c>
      <c r="AQ258" s="19">
        <f>AP258*1.12</f>
        <v>94752515.2</v>
      </c>
      <c r="AR258" s="28">
        <v>33908</v>
      </c>
      <c r="AS258" s="18">
        <v>2495</v>
      </c>
      <c r="AT258" s="18">
        <f>AR258*AS258</f>
        <v>84600460</v>
      </c>
      <c r="AU258" s="19">
        <f>AT258*1.12</f>
        <v>94752515.2</v>
      </c>
      <c r="AV258" s="28">
        <v>33908</v>
      </c>
      <c r="AW258" s="18">
        <v>2495</v>
      </c>
      <c r="AX258" s="18">
        <f>AV258*AW258</f>
        <v>84600460</v>
      </c>
      <c r="AY258" s="19">
        <f>AX258*1.12</f>
        <v>94752515.2</v>
      </c>
      <c r="AZ258" s="28">
        <v>33908</v>
      </c>
      <c r="BA258" s="18">
        <v>2495</v>
      </c>
      <c r="BB258" s="18">
        <f>AZ258*BA258</f>
        <v>84600460</v>
      </c>
      <c r="BC258" s="19">
        <f>BB258*1.12</f>
        <v>94752515.2</v>
      </c>
      <c r="BD258" s="28">
        <v>33908</v>
      </c>
      <c r="BE258" s="18">
        <v>2495</v>
      </c>
      <c r="BF258" s="18">
        <f>BD258*BE258</f>
        <v>84600460</v>
      </c>
      <c r="BG258" s="19">
        <f>BF258*1.12</f>
        <v>94752515.2</v>
      </c>
      <c r="BH258" s="28">
        <v>33908</v>
      </c>
      <c r="BI258" s="18">
        <v>2495</v>
      </c>
      <c r="BJ258" s="18">
        <f>BH258*BI258</f>
        <v>84600460</v>
      </c>
      <c r="BK258" s="19">
        <f>BJ258*1.12</f>
        <v>94752515.2</v>
      </c>
      <c r="BL258" s="9"/>
      <c r="BM258" s="9"/>
      <c r="BN258" s="9">
        <f>BL258*BM258</f>
        <v>0</v>
      </c>
      <c r="BO258" s="9">
        <f>IF(AQ258="С НДС",BN258*1.12,BN258)</f>
        <v>0</v>
      </c>
      <c r="BP258" s="9"/>
      <c r="BQ258" s="9"/>
      <c r="BR258" s="9">
        <f>BP258*BQ258</f>
        <v>0</v>
      </c>
      <c r="BS258" s="9">
        <f>IF(AU258="С НДС",BR258*1.12,BR258)</f>
        <v>0</v>
      </c>
      <c r="BT258" s="9"/>
      <c r="BU258" s="9"/>
      <c r="BV258" s="9">
        <f>BT258*BU258</f>
        <v>0</v>
      </c>
      <c r="BW258" s="9">
        <f>IF(AY258="С НДС",BV258*1.12,BV258)</f>
        <v>0</v>
      </c>
      <c r="BX258" s="9"/>
      <c r="BY258" s="9"/>
      <c r="BZ258" s="9">
        <f>BX258*BY258</f>
        <v>0</v>
      </c>
      <c r="CA258" s="9">
        <f>IF(BC258="С НДС",BZ258*1.12,BZ258)</f>
        <v>0</v>
      </c>
      <c r="CB258" s="9"/>
      <c r="CC258" s="9"/>
      <c r="CD258" s="9">
        <f>CB258*CC258</f>
        <v>0</v>
      </c>
      <c r="CE258" s="9">
        <f>IF(BG258="С НДС",CD258*1.12,CD258)</f>
        <v>0</v>
      </c>
      <c r="CF258" s="9"/>
      <c r="CG258" s="9"/>
      <c r="CH258" s="9">
        <f>CF258*CG258</f>
        <v>0</v>
      </c>
      <c r="CI258" s="9">
        <f>IF(BK258="С НДС",CH258*1.12,CH258)</f>
        <v>0</v>
      </c>
      <c r="CJ258" s="9"/>
      <c r="CK258" s="9"/>
      <c r="CL258" s="9">
        <f>CJ258*CK258</f>
        <v>0</v>
      </c>
      <c r="CM258" s="9">
        <f>IF(BO258="С НДС",CL258*1.12,CL258)</f>
        <v>0</v>
      </c>
      <c r="CN258" s="9"/>
      <c r="CO258" s="9"/>
      <c r="CP258" s="9">
        <f>CN258*CO258</f>
        <v>0</v>
      </c>
      <c r="CQ258" s="9">
        <f>IF(BS258="С НДС",CP258*1.12,CP258)</f>
        <v>0</v>
      </c>
      <c r="CR258" s="9"/>
      <c r="CS258" s="9"/>
      <c r="CT258" s="9">
        <f>CR258*CS258</f>
        <v>0</v>
      </c>
      <c r="CU258" s="9">
        <f>IF(BW258="С НДС",CT258*1.12,CT258)</f>
        <v>0</v>
      </c>
      <c r="CV258" s="9"/>
      <c r="CW258" s="9"/>
      <c r="CX258" s="9">
        <f>CV258*CW258</f>
        <v>0</v>
      </c>
      <c r="CY258" s="9">
        <f>IF(CA258="С НДС",CX258*1.12,CX258)</f>
        <v>0</v>
      </c>
      <c r="CZ258" s="9"/>
      <c r="DA258" s="9"/>
      <c r="DB258" s="9">
        <f>CZ258*DA258</f>
        <v>0</v>
      </c>
      <c r="DC258" s="9">
        <f>IF(CE258="С НДС",DB258*1.12,DB258)</f>
        <v>0</v>
      </c>
      <c r="DD258" s="9"/>
      <c r="DE258" s="9"/>
      <c r="DF258" s="9">
        <f>DD258*DE258</f>
        <v>0</v>
      </c>
      <c r="DG258" s="9">
        <f>IF(CI258="С НДС",DF258*1.12,DF258)</f>
        <v>0</v>
      </c>
      <c r="DH258" s="9"/>
      <c r="DI258" s="9"/>
      <c r="DJ258" s="9">
        <f>DH258*DI258</f>
        <v>0</v>
      </c>
      <c r="DK258" s="9">
        <f>IF(CM258="С НДС",DJ258*1.12,DJ258)</f>
        <v>0</v>
      </c>
      <c r="DL258" s="9"/>
      <c r="DM258" s="9"/>
      <c r="DN258" s="9">
        <f>DL258*DM258</f>
        <v>0</v>
      </c>
      <c r="DO258" s="9">
        <f>IF(CQ258="С НДС",DN258*1.12,DN258)</f>
        <v>0</v>
      </c>
      <c r="DP258" s="9"/>
      <c r="DQ258" s="9"/>
      <c r="DR258" s="9">
        <f>DP258*DQ258</f>
        <v>0</v>
      </c>
      <c r="DS258" s="9">
        <f>IF(CU258="С НДС",DR258*1.12,DR258)</f>
        <v>0</v>
      </c>
      <c r="DT258" s="9"/>
      <c r="DU258" s="9"/>
      <c r="DV258" s="9">
        <f>DT258*DU258</f>
        <v>0</v>
      </c>
      <c r="DW258" s="9">
        <f>IF(CY258="С НДС",DV258*1.12,DV258)</f>
        <v>0</v>
      </c>
      <c r="DX258" s="9"/>
      <c r="DY258" s="9"/>
      <c r="DZ258" s="9">
        <f>DX258*DY258</f>
        <v>0</v>
      </c>
      <c r="EA258" s="9">
        <f>IF(DC258="С НДС",DZ258*1.12,DZ258)</f>
        <v>0</v>
      </c>
      <c r="EB258" s="9"/>
      <c r="EC258" s="9"/>
      <c r="ED258" s="9"/>
      <c r="EE258" s="9"/>
      <c r="EF258" s="9"/>
      <c r="EG258" s="9"/>
      <c r="EH258" s="9"/>
      <c r="EI258" s="9"/>
      <c r="EJ258" s="23">
        <f>X258+AB258+AF258+AJ258+AN258+AR258+AV258+AZ258+BD258+BH258+BL258+BP258+BT258+BX258+CB258+CF258+CJ258+CN258+CR258+CV258+CZ258+DD258+DH258+DL258+DP258+DT258+DX258</f>
        <v>316475</v>
      </c>
      <c r="EK258" s="23">
        <v>0</v>
      </c>
      <c r="EL258" s="23">
        <v>0</v>
      </c>
      <c r="EM258" s="29" t="s">
        <v>95</v>
      </c>
      <c r="EN258" s="20" t="s">
        <v>556</v>
      </c>
      <c r="EO258" s="20" t="s">
        <v>557</v>
      </c>
      <c r="EP258" s="20"/>
      <c r="EQ258" s="20"/>
      <c r="ER258" s="20"/>
      <c r="ES258" s="20"/>
      <c r="ET258" s="20"/>
      <c r="EU258" s="20"/>
      <c r="EV258" s="20"/>
      <c r="EW258" s="20"/>
      <c r="EX258" s="20"/>
      <c r="EY258" s="40" t="s">
        <v>558</v>
      </c>
      <c r="EZ258" s="10" t="s">
        <v>559</v>
      </c>
      <c r="FA258" s="46" t="s">
        <v>258</v>
      </c>
    </row>
    <row r="259" spans="1:157" ht="19.5" customHeight="1">
      <c r="A259" s="25" t="s">
        <v>424</v>
      </c>
      <c r="B259" s="40" t="s">
        <v>415</v>
      </c>
      <c r="C259" s="40" t="s">
        <v>416</v>
      </c>
      <c r="D259" s="40" t="s">
        <v>416</v>
      </c>
      <c r="E259" s="40" t="s">
        <v>65</v>
      </c>
      <c r="F259" s="40"/>
      <c r="G259" s="40"/>
      <c r="H259" s="40">
        <v>100</v>
      </c>
      <c r="I259" s="40">
        <v>710000000</v>
      </c>
      <c r="J259" s="40" t="s">
        <v>227</v>
      </c>
      <c r="K259" s="40" t="s">
        <v>405</v>
      </c>
      <c r="L259" s="40" t="s">
        <v>31</v>
      </c>
      <c r="M259" s="40">
        <v>470000000</v>
      </c>
      <c r="N259" s="40" t="s">
        <v>425</v>
      </c>
      <c r="O259" s="40"/>
      <c r="P259" s="40" t="s">
        <v>418</v>
      </c>
      <c r="Q259" s="40"/>
      <c r="R259" s="40"/>
      <c r="S259" s="40">
        <v>0</v>
      </c>
      <c r="T259" s="40">
        <v>0</v>
      </c>
      <c r="U259" s="40">
        <v>100</v>
      </c>
      <c r="V259" s="40" t="s">
        <v>419</v>
      </c>
      <c r="W259" s="40" t="s">
        <v>76</v>
      </c>
      <c r="X259" s="14">
        <v>6909</v>
      </c>
      <c r="Y259" s="9">
        <v>1656</v>
      </c>
      <c r="Z259" s="9">
        <f t="shared" si="77"/>
        <v>11441304</v>
      </c>
      <c r="AA259" s="23">
        <f t="shared" si="78"/>
        <v>12814260.48</v>
      </c>
      <c r="AB259" s="14">
        <v>13818</v>
      </c>
      <c r="AC259" s="9">
        <v>1656</v>
      </c>
      <c r="AD259" s="9">
        <f t="shared" si="79"/>
        <v>22882608</v>
      </c>
      <c r="AE259" s="23">
        <f t="shared" si="83"/>
        <v>25628520.96</v>
      </c>
      <c r="AF259" s="14">
        <v>13818</v>
      </c>
      <c r="AG259" s="9">
        <v>1656</v>
      </c>
      <c r="AH259" s="9">
        <f t="shared" si="80"/>
        <v>22882608</v>
      </c>
      <c r="AI259" s="23">
        <f t="shared" si="84"/>
        <v>25628520.96</v>
      </c>
      <c r="AJ259" s="14">
        <v>13818</v>
      </c>
      <c r="AK259" s="9">
        <v>1656</v>
      </c>
      <c r="AL259" s="9">
        <f t="shared" si="81"/>
        <v>22882608</v>
      </c>
      <c r="AM259" s="23">
        <f t="shared" si="85"/>
        <v>25628520.96</v>
      </c>
      <c r="AN259" s="14">
        <v>13818</v>
      </c>
      <c r="AO259" s="9">
        <v>1656</v>
      </c>
      <c r="AP259" s="9">
        <f t="shared" si="82"/>
        <v>22882608</v>
      </c>
      <c r="AQ259" s="23">
        <f t="shared" si="86"/>
        <v>25628520.96</v>
      </c>
      <c r="AR259" s="14">
        <v>13818</v>
      </c>
      <c r="AS259" s="9">
        <v>1656</v>
      </c>
      <c r="AT259" s="9">
        <f t="shared" si="87"/>
        <v>22882608</v>
      </c>
      <c r="AU259" s="23">
        <f t="shared" si="92"/>
        <v>25628520.96</v>
      </c>
      <c r="AV259" s="14">
        <v>13818</v>
      </c>
      <c r="AW259" s="9">
        <v>1656</v>
      </c>
      <c r="AX259" s="9">
        <f t="shared" si="88"/>
        <v>22882608</v>
      </c>
      <c r="AY259" s="23">
        <f t="shared" si="93"/>
        <v>25628520.96</v>
      </c>
      <c r="AZ259" s="14">
        <v>13818</v>
      </c>
      <c r="BA259" s="9">
        <v>1656</v>
      </c>
      <c r="BB259" s="9">
        <f t="shared" si="89"/>
        <v>22882608</v>
      </c>
      <c r="BC259" s="23">
        <f t="shared" si="94"/>
        <v>25628520.96</v>
      </c>
      <c r="BD259" s="14">
        <v>13818</v>
      </c>
      <c r="BE259" s="9">
        <v>1656</v>
      </c>
      <c r="BF259" s="9">
        <f t="shared" si="90"/>
        <v>22882608</v>
      </c>
      <c r="BG259" s="23">
        <f t="shared" si="95"/>
        <v>25628520.96</v>
      </c>
      <c r="BH259" s="14">
        <v>13818</v>
      </c>
      <c r="BI259" s="9">
        <v>1656</v>
      </c>
      <c r="BJ259" s="9">
        <f t="shared" si="91"/>
        <v>22882608</v>
      </c>
      <c r="BK259" s="23">
        <f t="shared" si="96"/>
        <v>25628520.96</v>
      </c>
      <c r="BL259" s="9"/>
      <c r="BM259" s="9"/>
      <c r="BN259" s="9">
        <f t="shared" si="97"/>
        <v>0</v>
      </c>
      <c r="BO259" s="9">
        <f t="shared" si="98"/>
        <v>0</v>
      </c>
      <c r="BP259" s="9"/>
      <c r="BQ259" s="9"/>
      <c r="BR259" s="9">
        <f t="shared" si="99"/>
        <v>0</v>
      </c>
      <c r="BS259" s="9">
        <f t="shared" si="100"/>
        <v>0</v>
      </c>
      <c r="BT259" s="9"/>
      <c r="BU259" s="9"/>
      <c r="BV259" s="9">
        <f t="shared" si="101"/>
        <v>0</v>
      </c>
      <c r="BW259" s="9">
        <f t="shared" si="102"/>
        <v>0</v>
      </c>
      <c r="BX259" s="9"/>
      <c r="BY259" s="9"/>
      <c r="BZ259" s="9">
        <f t="shared" si="103"/>
        <v>0</v>
      </c>
      <c r="CA259" s="9">
        <f t="shared" si="104"/>
        <v>0</v>
      </c>
      <c r="CB259" s="9"/>
      <c r="CC259" s="9"/>
      <c r="CD259" s="9">
        <f t="shared" si="105"/>
        <v>0</v>
      </c>
      <c r="CE259" s="9">
        <f t="shared" si="106"/>
        <v>0</v>
      </c>
      <c r="CF259" s="9"/>
      <c r="CG259" s="9"/>
      <c r="CH259" s="9">
        <f t="shared" si="107"/>
        <v>0</v>
      </c>
      <c r="CI259" s="9">
        <f t="shared" si="108"/>
        <v>0</v>
      </c>
      <c r="CJ259" s="9"/>
      <c r="CK259" s="9"/>
      <c r="CL259" s="9">
        <f t="shared" si="109"/>
        <v>0</v>
      </c>
      <c r="CM259" s="9">
        <f t="shared" si="110"/>
        <v>0</v>
      </c>
      <c r="CN259" s="9"/>
      <c r="CO259" s="9"/>
      <c r="CP259" s="9">
        <f t="shared" si="111"/>
        <v>0</v>
      </c>
      <c r="CQ259" s="9">
        <f t="shared" si="112"/>
        <v>0</v>
      </c>
      <c r="CR259" s="9"/>
      <c r="CS259" s="9"/>
      <c r="CT259" s="9">
        <f t="shared" si="113"/>
        <v>0</v>
      </c>
      <c r="CU259" s="9">
        <f t="shared" si="114"/>
        <v>0</v>
      </c>
      <c r="CV259" s="9"/>
      <c r="CW259" s="9"/>
      <c r="CX259" s="9">
        <f t="shared" si="115"/>
        <v>0</v>
      </c>
      <c r="CY259" s="9">
        <f t="shared" si="116"/>
        <v>0</v>
      </c>
      <c r="CZ259" s="9"/>
      <c r="DA259" s="9"/>
      <c r="DB259" s="9">
        <f t="shared" si="117"/>
        <v>0</v>
      </c>
      <c r="DC259" s="9">
        <f t="shared" si="118"/>
        <v>0</v>
      </c>
      <c r="DD259" s="9"/>
      <c r="DE259" s="9"/>
      <c r="DF259" s="9">
        <f t="shared" si="119"/>
        <v>0</v>
      </c>
      <c r="DG259" s="9">
        <f t="shared" si="120"/>
        <v>0</v>
      </c>
      <c r="DH259" s="9"/>
      <c r="DI259" s="9"/>
      <c r="DJ259" s="9">
        <f t="shared" si="121"/>
        <v>0</v>
      </c>
      <c r="DK259" s="9">
        <f t="shared" si="122"/>
        <v>0</v>
      </c>
      <c r="DL259" s="9"/>
      <c r="DM259" s="9"/>
      <c r="DN259" s="9">
        <f t="shared" si="123"/>
        <v>0</v>
      </c>
      <c r="DO259" s="9">
        <f t="shared" si="124"/>
        <v>0</v>
      </c>
      <c r="DP259" s="9"/>
      <c r="DQ259" s="9"/>
      <c r="DR259" s="9">
        <f t="shared" si="125"/>
        <v>0</v>
      </c>
      <c r="DS259" s="9">
        <f t="shared" si="126"/>
        <v>0</v>
      </c>
      <c r="DT259" s="9"/>
      <c r="DU259" s="9"/>
      <c r="DV259" s="9">
        <f t="shared" si="127"/>
        <v>0</v>
      </c>
      <c r="DW259" s="9">
        <f t="shared" si="128"/>
        <v>0</v>
      </c>
      <c r="DX259" s="9"/>
      <c r="DY259" s="9"/>
      <c r="DZ259" s="9">
        <f t="shared" si="129"/>
        <v>0</v>
      </c>
      <c r="EA259" s="9">
        <f t="shared" si="130"/>
        <v>0</v>
      </c>
      <c r="EB259" s="9"/>
      <c r="EC259" s="9"/>
      <c r="ED259" s="9"/>
      <c r="EE259" s="9"/>
      <c r="EF259" s="9"/>
      <c r="EG259" s="9"/>
      <c r="EH259" s="9"/>
      <c r="EI259" s="9"/>
      <c r="EJ259" s="23">
        <f t="shared" si="131"/>
        <v>131271</v>
      </c>
      <c r="EK259" s="23">
        <v>0</v>
      </c>
      <c r="EL259" s="23">
        <v>0</v>
      </c>
      <c r="EM259" s="10" t="s">
        <v>95</v>
      </c>
      <c r="EN259" s="40" t="s">
        <v>556</v>
      </c>
      <c r="EO259" s="40" t="s">
        <v>557</v>
      </c>
      <c r="EP259" s="40"/>
      <c r="EQ259" s="40"/>
      <c r="ER259" s="40"/>
      <c r="ES259" s="40"/>
      <c r="ET259" s="40"/>
      <c r="EU259" s="40"/>
      <c r="EV259" s="40"/>
      <c r="EW259" s="40"/>
      <c r="EX259" s="40"/>
      <c r="EY259" s="40" t="s">
        <v>558</v>
      </c>
      <c r="EZ259" s="10" t="s">
        <v>559</v>
      </c>
      <c r="FA259" s="46" t="s">
        <v>258</v>
      </c>
    </row>
    <row r="260" spans="1:157" ht="19.5" customHeight="1">
      <c r="A260" s="27" t="s">
        <v>566</v>
      </c>
      <c r="B260" s="20" t="s">
        <v>415</v>
      </c>
      <c r="C260" s="20" t="s">
        <v>416</v>
      </c>
      <c r="D260" s="20" t="s">
        <v>416</v>
      </c>
      <c r="E260" s="20" t="s">
        <v>65</v>
      </c>
      <c r="F260" s="20"/>
      <c r="G260" s="20"/>
      <c r="H260" s="20" t="s">
        <v>186</v>
      </c>
      <c r="I260" s="20">
        <v>710000000</v>
      </c>
      <c r="J260" s="20" t="s">
        <v>94</v>
      </c>
      <c r="K260" s="20" t="s">
        <v>405</v>
      </c>
      <c r="L260" s="20" t="s">
        <v>31</v>
      </c>
      <c r="M260" s="20">
        <v>350000000</v>
      </c>
      <c r="N260" s="20" t="s">
        <v>567</v>
      </c>
      <c r="O260" s="20"/>
      <c r="P260" s="20" t="s">
        <v>418</v>
      </c>
      <c r="Q260" s="20"/>
      <c r="R260" s="20"/>
      <c r="S260" s="20">
        <v>0</v>
      </c>
      <c r="T260" s="20">
        <v>0</v>
      </c>
      <c r="U260" s="20">
        <v>100</v>
      </c>
      <c r="V260" s="20" t="s">
        <v>419</v>
      </c>
      <c r="W260" s="20" t="s">
        <v>76</v>
      </c>
      <c r="X260" s="28">
        <v>37684</v>
      </c>
      <c r="Y260" s="18">
        <v>2495</v>
      </c>
      <c r="Z260" s="18">
        <f t="shared" si="77"/>
        <v>94021580</v>
      </c>
      <c r="AA260" s="19">
        <f>Z260*1.12</f>
        <v>105304169.60000001</v>
      </c>
      <c r="AB260" s="28">
        <v>75368</v>
      </c>
      <c r="AC260" s="18">
        <v>2495</v>
      </c>
      <c r="AD260" s="18">
        <f t="shared" si="79"/>
        <v>188043160</v>
      </c>
      <c r="AE260" s="19">
        <f t="shared" si="83"/>
        <v>210608339.20000002</v>
      </c>
      <c r="AF260" s="28">
        <v>75368</v>
      </c>
      <c r="AG260" s="18">
        <v>2495</v>
      </c>
      <c r="AH260" s="18">
        <f t="shared" si="80"/>
        <v>188043160</v>
      </c>
      <c r="AI260" s="19">
        <f t="shared" si="84"/>
        <v>210608339.20000002</v>
      </c>
      <c r="AJ260" s="28">
        <v>75368</v>
      </c>
      <c r="AK260" s="18">
        <v>2495</v>
      </c>
      <c r="AL260" s="18">
        <f t="shared" si="81"/>
        <v>188043160</v>
      </c>
      <c r="AM260" s="19">
        <f t="shared" si="85"/>
        <v>210608339.20000002</v>
      </c>
      <c r="AN260" s="28">
        <v>75368</v>
      </c>
      <c r="AO260" s="18">
        <v>2495</v>
      </c>
      <c r="AP260" s="18">
        <f t="shared" si="82"/>
        <v>188043160</v>
      </c>
      <c r="AQ260" s="19">
        <f t="shared" si="86"/>
        <v>210608339.20000002</v>
      </c>
      <c r="AR260" s="28">
        <v>75368</v>
      </c>
      <c r="AS260" s="18">
        <v>2495</v>
      </c>
      <c r="AT260" s="18">
        <f t="shared" si="87"/>
        <v>188043160</v>
      </c>
      <c r="AU260" s="19">
        <f t="shared" si="92"/>
        <v>210608339.20000002</v>
      </c>
      <c r="AV260" s="28">
        <v>75368</v>
      </c>
      <c r="AW260" s="18">
        <v>2495</v>
      </c>
      <c r="AX260" s="18">
        <f t="shared" si="88"/>
        <v>188043160</v>
      </c>
      <c r="AY260" s="19">
        <f t="shared" si="93"/>
        <v>210608339.20000002</v>
      </c>
      <c r="AZ260" s="28">
        <v>75368</v>
      </c>
      <c r="BA260" s="18">
        <v>2495</v>
      </c>
      <c r="BB260" s="18">
        <f t="shared" si="89"/>
        <v>188043160</v>
      </c>
      <c r="BC260" s="19">
        <f t="shared" si="94"/>
        <v>210608339.20000002</v>
      </c>
      <c r="BD260" s="28">
        <v>75368</v>
      </c>
      <c r="BE260" s="18">
        <v>2495</v>
      </c>
      <c r="BF260" s="18">
        <f t="shared" si="90"/>
        <v>188043160</v>
      </c>
      <c r="BG260" s="19">
        <f t="shared" si="95"/>
        <v>210608339.20000002</v>
      </c>
      <c r="BH260" s="28">
        <v>75368</v>
      </c>
      <c r="BI260" s="18">
        <v>2495</v>
      </c>
      <c r="BJ260" s="18">
        <f t="shared" si="91"/>
        <v>188043160</v>
      </c>
      <c r="BK260" s="19">
        <f t="shared" si="96"/>
        <v>210608339.20000002</v>
      </c>
      <c r="BL260" s="9"/>
      <c r="BM260" s="9"/>
      <c r="BN260" s="9">
        <f t="shared" si="97"/>
        <v>0</v>
      </c>
      <c r="BO260" s="9">
        <f t="shared" si="98"/>
        <v>0</v>
      </c>
      <c r="BP260" s="9"/>
      <c r="BQ260" s="9"/>
      <c r="BR260" s="9">
        <f t="shared" si="99"/>
        <v>0</v>
      </c>
      <c r="BS260" s="9">
        <f t="shared" si="100"/>
        <v>0</v>
      </c>
      <c r="BT260" s="9"/>
      <c r="BU260" s="9"/>
      <c r="BV260" s="9">
        <f t="shared" si="101"/>
        <v>0</v>
      </c>
      <c r="BW260" s="9">
        <f t="shared" si="102"/>
        <v>0</v>
      </c>
      <c r="BX260" s="9"/>
      <c r="BY260" s="9"/>
      <c r="BZ260" s="9">
        <f t="shared" si="103"/>
        <v>0</v>
      </c>
      <c r="CA260" s="9">
        <f t="shared" si="104"/>
        <v>0</v>
      </c>
      <c r="CB260" s="9"/>
      <c r="CC260" s="9"/>
      <c r="CD260" s="9">
        <f t="shared" si="105"/>
        <v>0</v>
      </c>
      <c r="CE260" s="9">
        <f t="shared" si="106"/>
        <v>0</v>
      </c>
      <c r="CF260" s="9"/>
      <c r="CG260" s="9"/>
      <c r="CH260" s="9">
        <f t="shared" si="107"/>
        <v>0</v>
      </c>
      <c r="CI260" s="9">
        <f t="shared" si="108"/>
        <v>0</v>
      </c>
      <c r="CJ260" s="9"/>
      <c r="CK260" s="9"/>
      <c r="CL260" s="9">
        <f t="shared" si="109"/>
        <v>0</v>
      </c>
      <c r="CM260" s="9">
        <f t="shared" si="110"/>
        <v>0</v>
      </c>
      <c r="CN260" s="9"/>
      <c r="CO260" s="9"/>
      <c r="CP260" s="9">
        <f t="shared" si="111"/>
        <v>0</v>
      </c>
      <c r="CQ260" s="9">
        <f t="shared" si="112"/>
        <v>0</v>
      </c>
      <c r="CR260" s="9"/>
      <c r="CS260" s="9"/>
      <c r="CT260" s="9">
        <f t="shared" si="113"/>
        <v>0</v>
      </c>
      <c r="CU260" s="9">
        <f t="shared" si="114"/>
        <v>0</v>
      </c>
      <c r="CV260" s="9"/>
      <c r="CW260" s="9"/>
      <c r="CX260" s="9">
        <f t="shared" si="115"/>
        <v>0</v>
      </c>
      <c r="CY260" s="9">
        <f t="shared" si="116"/>
        <v>0</v>
      </c>
      <c r="CZ260" s="9"/>
      <c r="DA260" s="9"/>
      <c r="DB260" s="9">
        <f t="shared" si="117"/>
        <v>0</v>
      </c>
      <c r="DC260" s="9">
        <f t="shared" si="118"/>
        <v>0</v>
      </c>
      <c r="DD260" s="9"/>
      <c r="DE260" s="9"/>
      <c r="DF260" s="9">
        <f t="shared" si="119"/>
        <v>0</v>
      </c>
      <c r="DG260" s="9">
        <f t="shared" si="120"/>
        <v>0</v>
      </c>
      <c r="DH260" s="9"/>
      <c r="DI260" s="9"/>
      <c r="DJ260" s="9">
        <f t="shared" si="121"/>
        <v>0</v>
      </c>
      <c r="DK260" s="9">
        <f t="shared" si="122"/>
        <v>0</v>
      </c>
      <c r="DL260" s="9"/>
      <c r="DM260" s="9"/>
      <c r="DN260" s="9">
        <f t="shared" si="123"/>
        <v>0</v>
      </c>
      <c r="DO260" s="9">
        <f t="shared" si="124"/>
        <v>0</v>
      </c>
      <c r="DP260" s="9"/>
      <c r="DQ260" s="9"/>
      <c r="DR260" s="9">
        <f t="shared" si="125"/>
        <v>0</v>
      </c>
      <c r="DS260" s="9">
        <f t="shared" si="126"/>
        <v>0</v>
      </c>
      <c r="DT260" s="9"/>
      <c r="DU260" s="9"/>
      <c r="DV260" s="9">
        <f t="shared" si="127"/>
        <v>0</v>
      </c>
      <c r="DW260" s="9">
        <f t="shared" si="128"/>
        <v>0</v>
      </c>
      <c r="DX260" s="9"/>
      <c r="DY260" s="9"/>
      <c r="DZ260" s="9">
        <f t="shared" si="129"/>
        <v>0</v>
      </c>
      <c r="EA260" s="9">
        <f t="shared" si="130"/>
        <v>0</v>
      </c>
      <c r="EB260" s="9"/>
      <c r="EC260" s="9"/>
      <c r="ED260" s="9"/>
      <c r="EE260" s="9"/>
      <c r="EF260" s="9"/>
      <c r="EG260" s="9"/>
      <c r="EH260" s="9"/>
      <c r="EI260" s="9"/>
      <c r="EJ260" s="23">
        <f>X260+AB260+AF260+AJ260+AN260+AR260+AV260+AZ260+BD260+BH260+BL260+BP260+BT260+BX260+CB260+CF260+CJ260+CN260+CR260+CV260+CZ260+DD260+DH260+DL260+DP260+DT260+DX260</f>
        <v>715996</v>
      </c>
      <c r="EK260" s="23">
        <v>0</v>
      </c>
      <c r="EL260" s="23">
        <v>0</v>
      </c>
      <c r="EM260" s="29" t="s">
        <v>95</v>
      </c>
      <c r="EN260" s="20" t="s">
        <v>556</v>
      </c>
      <c r="EO260" s="20" t="s">
        <v>557</v>
      </c>
      <c r="EP260" s="20"/>
      <c r="EQ260" s="20"/>
      <c r="ER260" s="20"/>
      <c r="ES260" s="20"/>
      <c r="ET260" s="20"/>
      <c r="EU260" s="20"/>
      <c r="EV260" s="20"/>
      <c r="EW260" s="20"/>
      <c r="EX260" s="20"/>
      <c r="EY260" s="40" t="s">
        <v>558</v>
      </c>
      <c r="EZ260" s="10" t="s">
        <v>559</v>
      </c>
      <c r="FA260" s="46" t="s">
        <v>258</v>
      </c>
    </row>
    <row r="261" spans="1:157" ht="19.5" customHeight="1">
      <c r="A261" s="27" t="s">
        <v>603</v>
      </c>
      <c r="B261" s="20" t="s">
        <v>415</v>
      </c>
      <c r="C261" s="20" t="s">
        <v>416</v>
      </c>
      <c r="D261" s="20" t="s">
        <v>416</v>
      </c>
      <c r="E261" s="20" t="s">
        <v>65</v>
      </c>
      <c r="F261" s="20"/>
      <c r="G261" s="20"/>
      <c r="H261" s="20" t="s">
        <v>186</v>
      </c>
      <c r="I261" s="20">
        <v>710000000</v>
      </c>
      <c r="J261" s="20" t="s">
        <v>94</v>
      </c>
      <c r="K261" s="20" t="s">
        <v>592</v>
      </c>
      <c r="L261" s="20" t="s">
        <v>31</v>
      </c>
      <c r="M261" s="20">
        <v>350000000</v>
      </c>
      <c r="N261" s="20" t="s">
        <v>567</v>
      </c>
      <c r="O261" s="20"/>
      <c r="P261" s="20" t="s">
        <v>418</v>
      </c>
      <c r="Q261" s="20"/>
      <c r="R261" s="20"/>
      <c r="S261" s="20">
        <v>0</v>
      </c>
      <c r="T261" s="20">
        <v>0</v>
      </c>
      <c r="U261" s="20">
        <v>100</v>
      </c>
      <c r="V261" s="20" t="s">
        <v>419</v>
      </c>
      <c r="W261" s="20" t="s">
        <v>76</v>
      </c>
      <c r="X261" s="28">
        <v>25123</v>
      </c>
      <c r="Y261" s="18">
        <v>2495</v>
      </c>
      <c r="Z261" s="18">
        <f>X261*Y261</f>
        <v>62681885</v>
      </c>
      <c r="AA261" s="19">
        <f>Z261*1.12</f>
        <v>70203711.2</v>
      </c>
      <c r="AB261" s="28">
        <v>75368</v>
      </c>
      <c r="AC261" s="18">
        <v>2495</v>
      </c>
      <c r="AD261" s="18">
        <f>AB261*AC261</f>
        <v>188043160</v>
      </c>
      <c r="AE261" s="19">
        <f>AD261*1.12</f>
        <v>210608339.20000002</v>
      </c>
      <c r="AF261" s="28">
        <v>75368</v>
      </c>
      <c r="AG261" s="18">
        <v>2495</v>
      </c>
      <c r="AH261" s="18">
        <f>AF261*AG261</f>
        <v>188043160</v>
      </c>
      <c r="AI261" s="19">
        <f>AH261*1.12</f>
        <v>210608339.20000002</v>
      </c>
      <c r="AJ261" s="28">
        <v>75368</v>
      </c>
      <c r="AK261" s="18">
        <v>2495</v>
      </c>
      <c r="AL261" s="18">
        <f>AJ261*AK261</f>
        <v>188043160</v>
      </c>
      <c r="AM261" s="19">
        <f>AL261*1.12</f>
        <v>210608339.20000002</v>
      </c>
      <c r="AN261" s="28">
        <v>75368</v>
      </c>
      <c r="AO261" s="18">
        <v>2495</v>
      </c>
      <c r="AP261" s="18">
        <f>AN261*AO261</f>
        <v>188043160</v>
      </c>
      <c r="AQ261" s="19">
        <f>AP261*1.12</f>
        <v>210608339.20000002</v>
      </c>
      <c r="AR261" s="28">
        <v>75368</v>
      </c>
      <c r="AS261" s="18">
        <v>2495</v>
      </c>
      <c r="AT261" s="18">
        <f>AR261*AS261</f>
        <v>188043160</v>
      </c>
      <c r="AU261" s="19">
        <f>AT261*1.12</f>
        <v>210608339.20000002</v>
      </c>
      <c r="AV261" s="28">
        <v>75368</v>
      </c>
      <c r="AW261" s="18">
        <v>2495</v>
      </c>
      <c r="AX261" s="18">
        <f>AV261*AW261</f>
        <v>188043160</v>
      </c>
      <c r="AY261" s="19">
        <f>AX261*1.12</f>
        <v>210608339.20000002</v>
      </c>
      <c r="AZ261" s="28">
        <v>75368</v>
      </c>
      <c r="BA261" s="18">
        <v>2495</v>
      </c>
      <c r="BB261" s="18">
        <f>AZ261*BA261</f>
        <v>188043160</v>
      </c>
      <c r="BC261" s="19">
        <f>BB261*1.12</f>
        <v>210608339.20000002</v>
      </c>
      <c r="BD261" s="28">
        <v>75368</v>
      </c>
      <c r="BE261" s="18">
        <v>2495</v>
      </c>
      <c r="BF261" s="18">
        <f>BD261*BE261</f>
        <v>188043160</v>
      </c>
      <c r="BG261" s="19">
        <f>BF261*1.12</f>
        <v>210608339.20000002</v>
      </c>
      <c r="BH261" s="28">
        <v>75368</v>
      </c>
      <c r="BI261" s="18">
        <v>2495</v>
      </c>
      <c r="BJ261" s="18">
        <f>BH261*BI261</f>
        <v>188043160</v>
      </c>
      <c r="BK261" s="19">
        <f>BJ261*1.12</f>
        <v>210608339.20000002</v>
      </c>
      <c r="BL261" s="9"/>
      <c r="BM261" s="9"/>
      <c r="BN261" s="9">
        <f>BL261*BM261</f>
        <v>0</v>
      </c>
      <c r="BO261" s="9">
        <f>IF(AQ261="С НДС",BN261*1.12,BN261)</f>
        <v>0</v>
      </c>
      <c r="BP261" s="9"/>
      <c r="BQ261" s="9"/>
      <c r="BR261" s="9">
        <f>BP261*BQ261</f>
        <v>0</v>
      </c>
      <c r="BS261" s="9">
        <f>IF(AU261="С НДС",BR261*1.12,BR261)</f>
        <v>0</v>
      </c>
      <c r="BT261" s="9"/>
      <c r="BU261" s="9"/>
      <c r="BV261" s="9">
        <f>BT261*BU261</f>
        <v>0</v>
      </c>
      <c r="BW261" s="9">
        <f>IF(AY261="С НДС",BV261*1.12,BV261)</f>
        <v>0</v>
      </c>
      <c r="BX261" s="9"/>
      <c r="BY261" s="9"/>
      <c r="BZ261" s="9">
        <f>BX261*BY261</f>
        <v>0</v>
      </c>
      <c r="CA261" s="9">
        <f>IF(BC261="С НДС",BZ261*1.12,BZ261)</f>
        <v>0</v>
      </c>
      <c r="CB261" s="9"/>
      <c r="CC261" s="9"/>
      <c r="CD261" s="9">
        <f>CB261*CC261</f>
        <v>0</v>
      </c>
      <c r="CE261" s="9">
        <f>IF(BG261="С НДС",CD261*1.12,CD261)</f>
        <v>0</v>
      </c>
      <c r="CF261" s="9"/>
      <c r="CG261" s="9"/>
      <c r="CH261" s="9">
        <f>CF261*CG261</f>
        <v>0</v>
      </c>
      <c r="CI261" s="9">
        <f>IF(BK261="С НДС",CH261*1.12,CH261)</f>
        <v>0</v>
      </c>
      <c r="CJ261" s="9"/>
      <c r="CK261" s="9"/>
      <c r="CL261" s="9">
        <f>CJ261*CK261</f>
        <v>0</v>
      </c>
      <c r="CM261" s="9">
        <f>IF(BO261="С НДС",CL261*1.12,CL261)</f>
        <v>0</v>
      </c>
      <c r="CN261" s="9"/>
      <c r="CO261" s="9"/>
      <c r="CP261" s="9">
        <f>CN261*CO261</f>
        <v>0</v>
      </c>
      <c r="CQ261" s="9">
        <f>IF(BS261="С НДС",CP261*1.12,CP261)</f>
        <v>0</v>
      </c>
      <c r="CR261" s="9"/>
      <c r="CS261" s="9"/>
      <c r="CT261" s="9">
        <f>CR261*CS261</f>
        <v>0</v>
      </c>
      <c r="CU261" s="9">
        <f>IF(BW261="С НДС",CT261*1.12,CT261)</f>
        <v>0</v>
      </c>
      <c r="CV261" s="9"/>
      <c r="CW261" s="9"/>
      <c r="CX261" s="9">
        <f>CV261*CW261</f>
        <v>0</v>
      </c>
      <c r="CY261" s="9">
        <f>IF(CA261="С НДС",CX261*1.12,CX261)</f>
        <v>0</v>
      </c>
      <c r="CZ261" s="9"/>
      <c r="DA261" s="9"/>
      <c r="DB261" s="9">
        <f>CZ261*DA261</f>
        <v>0</v>
      </c>
      <c r="DC261" s="9">
        <f>IF(CE261="С НДС",DB261*1.12,DB261)</f>
        <v>0</v>
      </c>
      <c r="DD261" s="9"/>
      <c r="DE261" s="9"/>
      <c r="DF261" s="9">
        <f>DD261*DE261</f>
        <v>0</v>
      </c>
      <c r="DG261" s="9">
        <f>IF(CI261="С НДС",DF261*1.12,DF261)</f>
        <v>0</v>
      </c>
      <c r="DH261" s="9"/>
      <c r="DI261" s="9"/>
      <c r="DJ261" s="9">
        <f>DH261*DI261</f>
        <v>0</v>
      </c>
      <c r="DK261" s="9">
        <f>IF(CM261="С НДС",DJ261*1.12,DJ261)</f>
        <v>0</v>
      </c>
      <c r="DL261" s="9"/>
      <c r="DM261" s="9"/>
      <c r="DN261" s="9">
        <f>DL261*DM261</f>
        <v>0</v>
      </c>
      <c r="DO261" s="9">
        <f>IF(CQ261="С НДС",DN261*1.12,DN261)</f>
        <v>0</v>
      </c>
      <c r="DP261" s="9"/>
      <c r="DQ261" s="9"/>
      <c r="DR261" s="9">
        <f>DP261*DQ261</f>
        <v>0</v>
      </c>
      <c r="DS261" s="9">
        <f>IF(CU261="С НДС",DR261*1.12,DR261)</f>
        <v>0</v>
      </c>
      <c r="DT261" s="9"/>
      <c r="DU261" s="9"/>
      <c r="DV261" s="9">
        <f>DT261*DU261</f>
        <v>0</v>
      </c>
      <c r="DW261" s="9">
        <f>IF(CY261="С НДС",DV261*1.12,DV261)</f>
        <v>0</v>
      </c>
      <c r="DX261" s="9"/>
      <c r="DY261" s="9"/>
      <c r="DZ261" s="9">
        <f>DX261*DY261</f>
        <v>0</v>
      </c>
      <c r="EA261" s="9">
        <f>IF(DC261="С НДС",DZ261*1.12,DZ261)</f>
        <v>0</v>
      </c>
      <c r="EB261" s="9"/>
      <c r="EC261" s="9"/>
      <c r="ED261" s="9"/>
      <c r="EE261" s="9"/>
      <c r="EF261" s="9"/>
      <c r="EG261" s="9"/>
      <c r="EH261" s="9"/>
      <c r="EI261" s="9"/>
      <c r="EJ261" s="23">
        <f>X261+AB261+AF261+AJ261+AN261+AR261+AV261+AZ261+BD261+BH261+BL261+BP261+BT261+BX261+CB261+CF261+CJ261+CN261+CR261+CV261+CZ261+DD261+DH261+DL261+DP261+DT261+DX261</f>
        <v>703435</v>
      </c>
      <c r="EK261" s="23">
        <v>0</v>
      </c>
      <c r="EL261" s="23">
        <v>0</v>
      </c>
      <c r="EM261" s="29" t="s">
        <v>95</v>
      </c>
      <c r="EN261" s="20" t="s">
        <v>556</v>
      </c>
      <c r="EO261" s="20" t="s">
        <v>557</v>
      </c>
      <c r="EP261" s="20"/>
      <c r="EQ261" s="20"/>
      <c r="ER261" s="20"/>
      <c r="ES261" s="20"/>
      <c r="ET261" s="20"/>
      <c r="EU261" s="20"/>
      <c r="EV261" s="20"/>
      <c r="EW261" s="20"/>
      <c r="EX261" s="20"/>
      <c r="EY261" s="40" t="s">
        <v>558</v>
      </c>
      <c r="EZ261" s="10" t="s">
        <v>559</v>
      </c>
      <c r="FA261" s="46" t="s">
        <v>258</v>
      </c>
    </row>
    <row r="262" spans="1:157" ht="19.5" customHeight="1">
      <c r="A262" s="25" t="s">
        <v>426</v>
      </c>
      <c r="B262" s="40" t="s">
        <v>415</v>
      </c>
      <c r="C262" s="40" t="s">
        <v>416</v>
      </c>
      <c r="D262" s="40" t="s">
        <v>416</v>
      </c>
      <c r="E262" s="40" t="s">
        <v>65</v>
      </c>
      <c r="F262" s="40"/>
      <c r="G262" s="40"/>
      <c r="H262" s="40">
        <v>100</v>
      </c>
      <c r="I262" s="40">
        <v>710000000</v>
      </c>
      <c r="J262" s="40" t="s">
        <v>227</v>
      </c>
      <c r="K262" s="40" t="s">
        <v>405</v>
      </c>
      <c r="L262" s="40" t="s">
        <v>31</v>
      </c>
      <c r="M262" s="40">
        <v>470000000</v>
      </c>
      <c r="N262" s="40" t="s">
        <v>427</v>
      </c>
      <c r="O262" s="40"/>
      <c r="P262" s="40" t="s">
        <v>418</v>
      </c>
      <c r="Q262" s="40"/>
      <c r="R262" s="40"/>
      <c r="S262" s="40">
        <v>0</v>
      </c>
      <c r="T262" s="40">
        <v>0</v>
      </c>
      <c r="U262" s="40">
        <v>100</v>
      </c>
      <c r="V262" s="40" t="s">
        <v>419</v>
      </c>
      <c r="W262" s="40" t="s">
        <v>76</v>
      </c>
      <c r="X262" s="14">
        <v>542</v>
      </c>
      <c r="Y262" s="9">
        <v>1656</v>
      </c>
      <c r="Z262" s="9">
        <f t="shared" si="77"/>
        <v>897552</v>
      </c>
      <c r="AA262" s="23">
        <f t="shared" si="78"/>
        <v>1005258.2400000001</v>
      </c>
      <c r="AB262" s="14">
        <v>1084</v>
      </c>
      <c r="AC262" s="9">
        <v>1656</v>
      </c>
      <c r="AD262" s="9">
        <f t="shared" si="79"/>
        <v>1795104</v>
      </c>
      <c r="AE262" s="23">
        <f t="shared" si="83"/>
        <v>2010516.4800000002</v>
      </c>
      <c r="AF262" s="14">
        <v>1084</v>
      </c>
      <c r="AG262" s="9">
        <v>1656</v>
      </c>
      <c r="AH262" s="9">
        <f t="shared" si="80"/>
        <v>1795104</v>
      </c>
      <c r="AI262" s="23">
        <f t="shared" si="84"/>
        <v>2010516.4800000002</v>
      </c>
      <c r="AJ262" s="14">
        <v>1084</v>
      </c>
      <c r="AK262" s="9">
        <v>1656</v>
      </c>
      <c r="AL262" s="9">
        <f t="shared" si="81"/>
        <v>1795104</v>
      </c>
      <c r="AM262" s="23">
        <f t="shared" si="85"/>
        <v>2010516.4800000002</v>
      </c>
      <c r="AN262" s="14">
        <v>1084</v>
      </c>
      <c r="AO262" s="9">
        <v>1656</v>
      </c>
      <c r="AP262" s="9">
        <f t="shared" si="82"/>
        <v>1795104</v>
      </c>
      <c r="AQ262" s="23">
        <f t="shared" si="86"/>
        <v>2010516.4800000002</v>
      </c>
      <c r="AR262" s="14">
        <v>1084</v>
      </c>
      <c r="AS262" s="9">
        <v>1656</v>
      </c>
      <c r="AT262" s="9">
        <f t="shared" si="87"/>
        <v>1795104</v>
      </c>
      <c r="AU262" s="23">
        <f t="shared" si="92"/>
        <v>2010516.4800000002</v>
      </c>
      <c r="AV262" s="14">
        <v>1084</v>
      </c>
      <c r="AW262" s="9">
        <v>1656</v>
      </c>
      <c r="AX262" s="9">
        <f t="shared" si="88"/>
        <v>1795104</v>
      </c>
      <c r="AY262" s="23">
        <f t="shared" si="93"/>
        <v>2010516.4800000002</v>
      </c>
      <c r="AZ262" s="14">
        <v>1084</v>
      </c>
      <c r="BA262" s="9">
        <v>1656</v>
      </c>
      <c r="BB262" s="9">
        <f t="shared" si="89"/>
        <v>1795104</v>
      </c>
      <c r="BC262" s="23">
        <f t="shared" si="94"/>
        <v>2010516.4800000002</v>
      </c>
      <c r="BD262" s="14">
        <v>1084</v>
      </c>
      <c r="BE262" s="9">
        <v>1656</v>
      </c>
      <c r="BF262" s="9">
        <f t="shared" si="90"/>
        <v>1795104</v>
      </c>
      <c r="BG262" s="23">
        <f t="shared" si="95"/>
        <v>2010516.4800000002</v>
      </c>
      <c r="BH262" s="14">
        <v>1084</v>
      </c>
      <c r="BI262" s="9">
        <v>1656</v>
      </c>
      <c r="BJ262" s="9">
        <f t="shared" si="91"/>
        <v>1795104</v>
      </c>
      <c r="BK262" s="23">
        <f t="shared" si="96"/>
        <v>2010516.4800000002</v>
      </c>
      <c r="BL262" s="9"/>
      <c r="BM262" s="9"/>
      <c r="BN262" s="9">
        <f t="shared" si="97"/>
        <v>0</v>
      </c>
      <c r="BO262" s="9">
        <f t="shared" si="98"/>
        <v>0</v>
      </c>
      <c r="BP262" s="9"/>
      <c r="BQ262" s="9"/>
      <c r="BR262" s="9">
        <f t="shared" si="99"/>
        <v>0</v>
      </c>
      <c r="BS262" s="9">
        <f t="shared" si="100"/>
        <v>0</v>
      </c>
      <c r="BT262" s="9"/>
      <c r="BU262" s="9"/>
      <c r="BV262" s="9">
        <f t="shared" si="101"/>
        <v>0</v>
      </c>
      <c r="BW262" s="9">
        <f t="shared" si="102"/>
        <v>0</v>
      </c>
      <c r="BX262" s="9"/>
      <c r="BY262" s="9"/>
      <c r="BZ262" s="9">
        <f t="shared" si="103"/>
        <v>0</v>
      </c>
      <c r="CA262" s="9">
        <f t="shared" si="104"/>
        <v>0</v>
      </c>
      <c r="CB262" s="9"/>
      <c r="CC262" s="9"/>
      <c r="CD262" s="9">
        <f t="shared" si="105"/>
        <v>0</v>
      </c>
      <c r="CE262" s="9">
        <f t="shared" si="106"/>
        <v>0</v>
      </c>
      <c r="CF262" s="9"/>
      <c r="CG262" s="9"/>
      <c r="CH262" s="9">
        <f t="shared" si="107"/>
        <v>0</v>
      </c>
      <c r="CI262" s="9">
        <f t="shared" si="108"/>
        <v>0</v>
      </c>
      <c r="CJ262" s="9"/>
      <c r="CK262" s="9"/>
      <c r="CL262" s="9">
        <f t="shared" si="109"/>
        <v>0</v>
      </c>
      <c r="CM262" s="9">
        <f t="shared" si="110"/>
        <v>0</v>
      </c>
      <c r="CN262" s="9"/>
      <c r="CO262" s="9"/>
      <c r="CP262" s="9">
        <f t="shared" si="111"/>
        <v>0</v>
      </c>
      <c r="CQ262" s="9">
        <f t="shared" si="112"/>
        <v>0</v>
      </c>
      <c r="CR262" s="9"/>
      <c r="CS262" s="9"/>
      <c r="CT262" s="9">
        <f t="shared" si="113"/>
        <v>0</v>
      </c>
      <c r="CU262" s="9">
        <f t="shared" si="114"/>
        <v>0</v>
      </c>
      <c r="CV262" s="9"/>
      <c r="CW262" s="9"/>
      <c r="CX262" s="9">
        <f t="shared" si="115"/>
        <v>0</v>
      </c>
      <c r="CY262" s="9">
        <f t="shared" si="116"/>
        <v>0</v>
      </c>
      <c r="CZ262" s="9"/>
      <c r="DA262" s="9"/>
      <c r="DB262" s="9">
        <f t="shared" si="117"/>
        <v>0</v>
      </c>
      <c r="DC262" s="9">
        <f t="shared" si="118"/>
        <v>0</v>
      </c>
      <c r="DD262" s="9"/>
      <c r="DE262" s="9"/>
      <c r="DF262" s="9">
        <f t="shared" si="119"/>
        <v>0</v>
      </c>
      <c r="DG262" s="9">
        <f t="shared" si="120"/>
        <v>0</v>
      </c>
      <c r="DH262" s="9"/>
      <c r="DI262" s="9"/>
      <c r="DJ262" s="9">
        <f t="shared" si="121"/>
        <v>0</v>
      </c>
      <c r="DK262" s="9">
        <f t="shared" si="122"/>
        <v>0</v>
      </c>
      <c r="DL262" s="9"/>
      <c r="DM262" s="9"/>
      <c r="DN262" s="9">
        <f t="shared" si="123"/>
        <v>0</v>
      </c>
      <c r="DO262" s="9">
        <f t="shared" si="124"/>
        <v>0</v>
      </c>
      <c r="DP262" s="9"/>
      <c r="DQ262" s="9"/>
      <c r="DR262" s="9">
        <f t="shared" si="125"/>
        <v>0</v>
      </c>
      <c r="DS262" s="9">
        <f t="shared" si="126"/>
        <v>0</v>
      </c>
      <c r="DT262" s="9"/>
      <c r="DU262" s="9"/>
      <c r="DV262" s="9">
        <f t="shared" si="127"/>
        <v>0</v>
      </c>
      <c r="DW262" s="9">
        <f t="shared" si="128"/>
        <v>0</v>
      </c>
      <c r="DX262" s="9"/>
      <c r="DY262" s="9"/>
      <c r="DZ262" s="9">
        <f t="shared" si="129"/>
        <v>0</v>
      </c>
      <c r="EA262" s="9">
        <f t="shared" si="130"/>
        <v>0</v>
      </c>
      <c r="EB262" s="9"/>
      <c r="EC262" s="9"/>
      <c r="ED262" s="9"/>
      <c r="EE262" s="9"/>
      <c r="EF262" s="9"/>
      <c r="EG262" s="9"/>
      <c r="EH262" s="9"/>
      <c r="EI262" s="9"/>
      <c r="EJ262" s="23">
        <f t="shared" si="131"/>
        <v>10298</v>
      </c>
      <c r="EK262" s="23">
        <v>0</v>
      </c>
      <c r="EL262" s="23">
        <v>0</v>
      </c>
      <c r="EM262" s="10" t="s">
        <v>95</v>
      </c>
      <c r="EN262" s="40" t="s">
        <v>556</v>
      </c>
      <c r="EO262" s="40" t="s">
        <v>557</v>
      </c>
      <c r="EP262" s="40"/>
      <c r="EQ262" s="40"/>
      <c r="ER262" s="40"/>
      <c r="ES262" s="40"/>
      <c r="ET262" s="40"/>
      <c r="EU262" s="40"/>
      <c r="EV262" s="40"/>
      <c r="EW262" s="40"/>
      <c r="EX262" s="40"/>
      <c r="EY262" s="40" t="s">
        <v>558</v>
      </c>
      <c r="EZ262" s="10" t="s">
        <v>559</v>
      </c>
      <c r="FA262" s="46" t="s">
        <v>258</v>
      </c>
    </row>
    <row r="263" spans="1:157" ht="19.5" customHeight="1">
      <c r="A263" s="27" t="s">
        <v>568</v>
      </c>
      <c r="B263" s="20" t="s">
        <v>415</v>
      </c>
      <c r="C263" s="20" t="s">
        <v>416</v>
      </c>
      <c r="D263" s="20" t="s">
        <v>416</v>
      </c>
      <c r="E263" s="20" t="s">
        <v>65</v>
      </c>
      <c r="F263" s="20"/>
      <c r="G263" s="20"/>
      <c r="H263" s="20" t="s">
        <v>186</v>
      </c>
      <c r="I263" s="20">
        <v>710000000</v>
      </c>
      <c r="J263" s="20" t="s">
        <v>94</v>
      </c>
      <c r="K263" s="20" t="s">
        <v>405</v>
      </c>
      <c r="L263" s="20" t="s">
        <v>31</v>
      </c>
      <c r="M263" s="20">
        <v>630000000</v>
      </c>
      <c r="N263" s="20" t="s">
        <v>569</v>
      </c>
      <c r="O263" s="20"/>
      <c r="P263" s="20" t="s">
        <v>418</v>
      </c>
      <c r="Q263" s="20"/>
      <c r="R263" s="20"/>
      <c r="S263" s="20">
        <v>0</v>
      </c>
      <c r="T263" s="20">
        <v>0</v>
      </c>
      <c r="U263" s="20">
        <v>100</v>
      </c>
      <c r="V263" s="20" t="s">
        <v>419</v>
      </c>
      <c r="W263" s="20" t="s">
        <v>76</v>
      </c>
      <c r="X263" s="28">
        <v>20404</v>
      </c>
      <c r="Y263" s="18">
        <v>2495</v>
      </c>
      <c r="Z263" s="18">
        <f t="shared" si="77"/>
        <v>50907980</v>
      </c>
      <c r="AA263" s="19">
        <f>Z263*1.12</f>
        <v>57016937.60000001</v>
      </c>
      <c r="AB263" s="28">
        <v>40806</v>
      </c>
      <c r="AC263" s="18">
        <v>2495</v>
      </c>
      <c r="AD263" s="18">
        <f t="shared" si="79"/>
        <v>101810970</v>
      </c>
      <c r="AE263" s="19">
        <f t="shared" si="83"/>
        <v>114028286.4</v>
      </c>
      <c r="AF263" s="28">
        <v>40806</v>
      </c>
      <c r="AG263" s="18">
        <v>2495</v>
      </c>
      <c r="AH263" s="18">
        <f t="shared" si="80"/>
        <v>101810970</v>
      </c>
      <c r="AI263" s="19">
        <f t="shared" si="84"/>
        <v>114028286.4</v>
      </c>
      <c r="AJ263" s="28">
        <v>40806</v>
      </c>
      <c r="AK263" s="18">
        <v>2495</v>
      </c>
      <c r="AL263" s="18">
        <f t="shared" si="81"/>
        <v>101810970</v>
      </c>
      <c r="AM263" s="19">
        <f t="shared" si="85"/>
        <v>114028286.4</v>
      </c>
      <c r="AN263" s="28">
        <v>40806</v>
      </c>
      <c r="AO263" s="18">
        <v>2495</v>
      </c>
      <c r="AP263" s="18">
        <f t="shared" si="82"/>
        <v>101810970</v>
      </c>
      <c r="AQ263" s="19">
        <f t="shared" si="86"/>
        <v>114028286.4</v>
      </c>
      <c r="AR263" s="28">
        <v>40806</v>
      </c>
      <c r="AS263" s="18">
        <v>2495</v>
      </c>
      <c r="AT263" s="18">
        <f t="shared" si="87"/>
        <v>101810970</v>
      </c>
      <c r="AU263" s="19">
        <f t="shared" si="92"/>
        <v>114028286.4</v>
      </c>
      <c r="AV263" s="28">
        <v>40806</v>
      </c>
      <c r="AW263" s="18">
        <v>2495</v>
      </c>
      <c r="AX263" s="18">
        <f t="shared" si="88"/>
        <v>101810970</v>
      </c>
      <c r="AY263" s="19">
        <f t="shared" si="93"/>
        <v>114028286.4</v>
      </c>
      <c r="AZ263" s="28">
        <v>40806</v>
      </c>
      <c r="BA263" s="18">
        <v>2495</v>
      </c>
      <c r="BB263" s="18">
        <f t="shared" si="89"/>
        <v>101810970</v>
      </c>
      <c r="BC263" s="19">
        <f t="shared" si="94"/>
        <v>114028286.4</v>
      </c>
      <c r="BD263" s="28">
        <v>40806</v>
      </c>
      <c r="BE263" s="18">
        <v>2495</v>
      </c>
      <c r="BF263" s="18">
        <f t="shared" si="90"/>
        <v>101810970</v>
      </c>
      <c r="BG263" s="19">
        <f t="shared" si="95"/>
        <v>114028286.4</v>
      </c>
      <c r="BH263" s="28">
        <v>40806</v>
      </c>
      <c r="BI263" s="18">
        <v>2495</v>
      </c>
      <c r="BJ263" s="18">
        <f t="shared" si="91"/>
        <v>101810970</v>
      </c>
      <c r="BK263" s="19">
        <f t="shared" si="96"/>
        <v>114028286.4</v>
      </c>
      <c r="BL263" s="9"/>
      <c r="BM263" s="9"/>
      <c r="BN263" s="9">
        <f>BL263*BM263</f>
        <v>0</v>
      </c>
      <c r="BO263" s="9">
        <f>IF(AQ263="С НДС",BN263*1.12,BN263)</f>
        <v>0</v>
      </c>
      <c r="BP263" s="9"/>
      <c r="BQ263" s="9"/>
      <c r="BR263" s="9">
        <f>BP263*BQ263</f>
        <v>0</v>
      </c>
      <c r="BS263" s="9">
        <f>IF(AU263="С НДС",BR263*1.12,BR263)</f>
        <v>0</v>
      </c>
      <c r="BT263" s="9"/>
      <c r="BU263" s="9"/>
      <c r="BV263" s="9">
        <f>BT263*BU263</f>
        <v>0</v>
      </c>
      <c r="BW263" s="9">
        <f>IF(AY263="С НДС",BV263*1.12,BV263)</f>
        <v>0</v>
      </c>
      <c r="BX263" s="9"/>
      <c r="BY263" s="9"/>
      <c r="BZ263" s="9">
        <f>BX263*BY263</f>
        <v>0</v>
      </c>
      <c r="CA263" s="9">
        <f>IF(BC263="С НДС",BZ263*1.12,BZ263)</f>
        <v>0</v>
      </c>
      <c r="CB263" s="9"/>
      <c r="CC263" s="9"/>
      <c r="CD263" s="9">
        <f>CB263*CC263</f>
        <v>0</v>
      </c>
      <c r="CE263" s="9">
        <f>IF(BG263="С НДС",CD263*1.12,CD263)</f>
        <v>0</v>
      </c>
      <c r="CF263" s="9"/>
      <c r="CG263" s="9"/>
      <c r="CH263" s="9">
        <f>CF263*CG263</f>
        <v>0</v>
      </c>
      <c r="CI263" s="9">
        <f>IF(BK263="С НДС",CH263*1.12,CH263)</f>
        <v>0</v>
      </c>
      <c r="CJ263" s="9"/>
      <c r="CK263" s="9"/>
      <c r="CL263" s="9">
        <f>CJ263*CK263</f>
        <v>0</v>
      </c>
      <c r="CM263" s="9">
        <f>IF(BO263="С НДС",CL263*1.12,CL263)</f>
        <v>0</v>
      </c>
      <c r="CN263" s="9"/>
      <c r="CO263" s="9"/>
      <c r="CP263" s="9">
        <f>CN263*CO263</f>
        <v>0</v>
      </c>
      <c r="CQ263" s="9">
        <f>IF(BS263="С НДС",CP263*1.12,CP263)</f>
        <v>0</v>
      </c>
      <c r="CR263" s="9"/>
      <c r="CS263" s="9"/>
      <c r="CT263" s="9">
        <f>CR263*CS263</f>
        <v>0</v>
      </c>
      <c r="CU263" s="9">
        <f>IF(BW263="С НДС",CT263*1.12,CT263)</f>
        <v>0</v>
      </c>
      <c r="CV263" s="9"/>
      <c r="CW263" s="9"/>
      <c r="CX263" s="9">
        <f>CV263*CW263</f>
        <v>0</v>
      </c>
      <c r="CY263" s="9">
        <f>IF(CA263="С НДС",CX263*1.12,CX263)</f>
        <v>0</v>
      </c>
      <c r="CZ263" s="9"/>
      <c r="DA263" s="9"/>
      <c r="DB263" s="9">
        <f>CZ263*DA263</f>
        <v>0</v>
      </c>
      <c r="DC263" s="9">
        <f>IF(CE263="С НДС",DB263*1.12,DB263)</f>
        <v>0</v>
      </c>
      <c r="DD263" s="9"/>
      <c r="DE263" s="9"/>
      <c r="DF263" s="9">
        <f>DD263*DE263</f>
        <v>0</v>
      </c>
      <c r="DG263" s="9">
        <f>IF(CI263="С НДС",DF263*1.12,DF263)</f>
        <v>0</v>
      </c>
      <c r="DH263" s="9"/>
      <c r="DI263" s="9"/>
      <c r="DJ263" s="9">
        <f>DH263*DI263</f>
        <v>0</v>
      </c>
      <c r="DK263" s="9">
        <f>IF(CM263="С НДС",DJ263*1.12,DJ263)</f>
        <v>0</v>
      </c>
      <c r="DL263" s="9"/>
      <c r="DM263" s="9"/>
      <c r="DN263" s="9">
        <f>DL263*DM263</f>
        <v>0</v>
      </c>
      <c r="DO263" s="9">
        <f>IF(CQ263="С НДС",DN263*1.12,DN263)</f>
        <v>0</v>
      </c>
      <c r="DP263" s="9"/>
      <c r="DQ263" s="9"/>
      <c r="DR263" s="9">
        <f>DP263*DQ263</f>
        <v>0</v>
      </c>
      <c r="DS263" s="9">
        <f>IF(CU263="С НДС",DR263*1.12,DR263)</f>
        <v>0</v>
      </c>
      <c r="DT263" s="9"/>
      <c r="DU263" s="9"/>
      <c r="DV263" s="9">
        <f>DT263*DU263</f>
        <v>0</v>
      </c>
      <c r="DW263" s="9">
        <f>IF(CY263="С НДС",DV263*1.12,DV263)</f>
        <v>0</v>
      </c>
      <c r="DX263" s="9"/>
      <c r="DY263" s="9"/>
      <c r="DZ263" s="9">
        <f>DX263*DY263</f>
        <v>0</v>
      </c>
      <c r="EA263" s="9">
        <f>IF(DC263="С НДС",DZ263*1.12,DZ263)</f>
        <v>0</v>
      </c>
      <c r="EB263" s="9"/>
      <c r="EC263" s="9"/>
      <c r="ED263" s="9"/>
      <c r="EE263" s="9"/>
      <c r="EF263" s="9"/>
      <c r="EG263" s="9"/>
      <c r="EH263" s="9"/>
      <c r="EI263" s="9"/>
      <c r="EJ263" s="23">
        <f t="shared" si="131"/>
        <v>387658</v>
      </c>
      <c r="EK263" s="23">
        <v>0</v>
      </c>
      <c r="EL263" s="23">
        <v>0</v>
      </c>
      <c r="EM263" s="29" t="s">
        <v>95</v>
      </c>
      <c r="EN263" s="20" t="s">
        <v>556</v>
      </c>
      <c r="EO263" s="20" t="s">
        <v>557</v>
      </c>
      <c r="EP263" s="20"/>
      <c r="EQ263" s="20"/>
      <c r="ER263" s="20"/>
      <c r="ES263" s="20"/>
      <c r="ET263" s="20"/>
      <c r="EU263" s="20"/>
      <c r="EV263" s="20"/>
      <c r="EW263" s="20"/>
      <c r="EX263" s="20"/>
      <c r="EY263" s="40" t="s">
        <v>558</v>
      </c>
      <c r="EZ263" s="10" t="s">
        <v>559</v>
      </c>
      <c r="FA263" s="46" t="s">
        <v>258</v>
      </c>
    </row>
    <row r="264" spans="1:157" ht="19.5" customHeight="1">
      <c r="A264" s="27" t="s">
        <v>604</v>
      </c>
      <c r="B264" s="20" t="s">
        <v>415</v>
      </c>
      <c r="C264" s="20" t="s">
        <v>416</v>
      </c>
      <c r="D264" s="20" t="s">
        <v>416</v>
      </c>
      <c r="E264" s="20" t="s">
        <v>65</v>
      </c>
      <c r="F264" s="20"/>
      <c r="G264" s="20"/>
      <c r="H264" s="20" t="s">
        <v>186</v>
      </c>
      <c r="I264" s="20">
        <v>710000000</v>
      </c>
      <c r="J264" s="20" t="s">
        <v>94</v>
      </c>
      <c r="K264" s="20" t="s">
        <v>592</v>
      </c>
      <c r="L264" s="20" t="s">
        <v>31</v>
      </c>
      <c r="M264" s="20">
        <v>630000000</v>
      </c>
      <c r="N264" s="20" t="s">
        <v>569</v>
      </c>
      <c r="O264" s="20"/>
      <c r="P264" s="20" t="s">
        <v>418</v>
      </c>
      <c r="Q264" s="20"/>
      <c r="R264" s="20"/>
      <c r="S264" s="20">
        <v>0</v>
      </c>
      <c r="T264" s="20">
        <v>0</v>
      </c>
      <c r="U264" s="20">
        <v>100</v>
      </c>
      <c r="V264" s="20" t="s">
        <v>419</v>
      </c>
      <c r="W264" s="20" t="s">
        <v>76</v>
      </c>
      <c r="X264" s="28">
        <v>13603</v>
      </c>
      <c r="Y264" s="18">
        <v>2495</v>
      </c>
      <c r="Z264" s="18">
        <f>X264*Y264</f>
        <v>33939485</v>
      </c>
      <c r="AA264" s="19">
        <f>Z264*1.12</f>
        <v>38012223.2</v>
      </c>
      <c r="AB264" s="28">
        <v>40806</v>
      </c>
      <c r="AC264" s="18">
        <v>2495</v>
      </c>
      <c r="AD264" s="18">
        <f>AB264*AC264</f>
        <v>101810970</v>
      </c>
      <c r="AE264" s="19">
        <f>AD264*1.12</f>
        <v>114028286.4</v>
      </c>
      <c r="AF264" s="28">
        <v>40806</v>
      </c>
      <c r="AG264" s="18">
        <v>2495</v>
      </c>
      <c r="AH264" s="18">
        <f>AF264*AG264</f>
        <v>101810970</v>
      </c>
      <c r="AI264" s="19">
        <f>AH264*1.12</f>
        <v>114028286.4</v>
      </c>
      <c r="AJ264" s="28">
        <v>40806</v>
      </c>
      <c r="AK264" s="18">
        <v>2495</v>
      </c>
      <c r="AL264" s="18">
        <f>AJ264*AK264</f>
        <v>101810970</v>
      </c>
      <c r="AM264" s="19">
        <f>AL264*1.12</f>
        <v>114028286.4</v>
      </c>
      <c r="AN264" s="28">
        <v>40806</v>
      </c>
      <c r="AO264" s="18">
        <v>2495</v>
      </c>
      <c r="AP264" s="18">
        <f>AN264*AO264</f>
        <v>101810970</v>
      </c>
      <c r="AQ264" s="19">
        <f>AP264*1.12</f>
        <v>114028286.4</v>
      </c>
      <c r="AR264" s="28">
        <v>40806</v>
      </c>
      <c r="AS264" s="18">
        <v>2495</v>
      </c>
      <c r="AT264" s="18">
        <f>AR264*AS264</f>
        <v>101810970</v>
      </c>
      <c r="AU264" s="19">
        <f>AT264*1.12</f>
        <v>114028286.4</v>
      </c>
      <c r="AV264" s="28">
        <v>40806</v>
      </c>
      <c r="AW264" s="18">
        <v>2495</v>
      </c>
      <c r="AX264" s="18">
        <f>AV264*AW264</f>
        <v>101810970</v>
      </c>
      <c r="AY264" s="19">
        <f>AX264*1.12</f>
        <v>114028286.4</v>
      </c>
      <c r="AZ264" s="28">
        <v>40806</v>
      </c>
      <c r="BA264" s="18">
        <v>2495</v>
      </c>
      <c r="BB264" s="18">
        <f>AZ264*BA264</f>
        <v>101810970</v>
      </c>
      <c r="BC264" s="19">
        <f>BB264*1.12</f>
        <v>114028286.4</v>
      </c>
      <c r="BD264" s="28">
        <v>40806</v>
      </c>
      <c r="BE264" s="18">
        <v>2495</v>
      </c>
      <c r="BF264" s="18">
        <f>BD264*BE264</f>
        <v>101810970</v>
      </c>
      <c r="BG264" s="19">
        <f>BF264*1.12</f>
        <v>114028286.4</v>
      </c>
      <c r="BH264" s="28">
        <v>40806</v>
      </c>
      <c r="BI264" s="18">
        <v>2495</v>
      </c>
      <c r="BJ264" s="18">
        <f>BH264*BI264</f>
        <v>101810970</v>
      </c>
      <c r="BK264" s="19">
        <f>BJ264*1.12</f>
        <v>114028286.4</v>
      </c>
      <c r="BL264" s="9"/>
      <c r="BM264" s="9"/>
      <c r="BN264" s="9">
        <f>BL264*BM264</f>
        <v>0</v>
      </c>
      <c r="BO264" s="9">
        <f>IF(AQ264="С НДС",BN264*1.12,BN264)</f>
        <v>0</v>
      </c>
      <c r="BP264" s="9"/>
      <c r="BQ264" s="9"/>
      <c r="BR264" s="9">
        <f>BP264*BQ264</f>
        <v>0</v>
      </c>
      <c r="BS264" s="9">
        <f>IF(AU264="С НДС",BR264*1.12,BR264)</f>
        <v>0</v>
      </c>
      <c r="BT264" s="9"/>
      <c r="BU264" s="9"/>
      <c r="BV264" s="9">
        <f>BT264*BU264</f>
        <v>0</v>
      </c>
      <c r="BW264" s="9">
        <f>IF(AY264="С НДС",BV264*1.12,BV264)</f>
        <v>0</v>
      </c>
      <c r="BX264" s="9"/>
      <c r="BY264" s="9"/>
      <c r="BZ264" s="9">
        <f>BX264*BY264</f>
        <v>0</v>
      </c>
      <c r="CA264" s="9">
        <f>IF(BC264="С НДС",BZ264*1.12,BZ264)</f>
        <v>0</v>
      </c>
      <c r="CB264" s="9"/>
      <c r="CC264" s="9"/>
      <c r="CD264" s="9">
        <f>CB264*CC264</f>
        <v>0</v>
      </c>
      <c r="CE264" s="9">
        <f>IF(BG264="С НДС",CD264*1.12,CD264)</f>
        <v>0</v>
      </c>
      <c r="CF264" s="9"/>
      <c r="CG264" s="9"/>
      <c r="CH264" s="9">
        <f>CF264*CG264</f>
        <v>0</v>
      </c>
      <c r="CI264" s="9">
        <f>IF(BK264="С НДС",CH264*1.12,CH264)</f>
        <v>0</v>
      </c>
      <c r="CJ264" s="9"/>
      <c r="CK264" s="9"/>
      <c r="CL264" s="9">
        <f>CJ264*CK264</f>
        <v>0</v>
      </c>
      <c r="CM264" s="9">
        <f>IF(BO264="С НДС",CL264*1.12,CL264)</f>
        <v>0</v>
      </c>
      <c r="CN264" s="9"/>
      <c r="CO264" s="9"/>
      <c r="CP264" s="9">
        <f>CN264*CO264</f>
        <v>0</v>
      </c>
      <c r="CQ264" s="9">
        <f>IF(BS264="С НДС",CP264*1.12,CP264)</f>
        <v>0</v>
      </c>
      <c r="CR264" s="9"/>
      <c r="CS264" s="9"/>
      <c r="CT264" s="9">
        <f>CR264*CS264</f>
        <v>0</v>
      </c>
      <c r="CU264" s="9">
        <f>IF(BW264="С НДС",CT264*1.12,CT264)</f>
        <v>0</v>
      </c>
      <c r="CV264" s="9"/>
      <c r="CW264" s="9"/>
      <c r="CX264" s="9">
        <f>CV264*CW264</f>
        <v>0</v>
      </c>
      <c r="CY264" s="9">
        <f>IF(CA264="С НДС",CX264*1.12,CX264)</f>
        <v>0</v>
      </c>
      <c r="CZ264" s="9"/>
      <c r="DA264" s="9"/>
      <c r="DB264" s="9">
        <f>CZ264*DA264</f>
        <v>0</v>
      </c>
      <c r="DC264" s="9">
        <f>IF(CE264="С НДС",DB264*1.12,DB264)</f>
        <v>0</v>
      </c>
      <c r="DD264" s="9"/>
      <c r="DE264" s="9"/>
      <c r="DF264" s="9">
        <f>DD264*DE264</f>
        <v>0</v>
      </c>
      <c r="DG264" s="9">
        <f>IF(CI264="С НДС",DF264*1.12,DF264)</f>
        <v>0</v>
      </c>
      <c r="DH264" s="9"/>
      <c r="DI264" s="9"/>
      <c r="DJ264" s="9">
        <f>DH264*DI264</f>
        <v>0</v>
      </c>
      <c r="DK264" s="9">
        <f>IF(CM264="С НДС",DJ264*1.12,DJ264)</f>
        <v>0</v>
      </c>
      <c r="DL264" s="9"/>
      <c r="DM264" s="9"/>
      <c r="DN264" s="9">
        <f>DL264*DM264</f>
        <v>0</v>
      </c>
      <c r="DO264" s="9">
        <f>IF(CQ264="С НДС",DN264*1.12,DN264)</f>
        <v>0</v>
      </c>
      <c r="DP264" s="9"/>
      <c r="DQ264" s="9"/>
      <c r="DR264" s="9">
        <f>DP264*DQ264</f>
        <v>0</v>
      </c>
      <c r="DS264" s="9">
        <f>IF(CU264="С НДС",DR264*1.12,DR264)</f>
        <v>0</v>
      </c>
      <c r="DT264" s="9"/>
      <c r="DU264" s="9"/>
      <c r="DV264" s="9">
        <f>DT264*DU264</f>
        <v>0</v>
      </c>
      <c r="DW264" s="9">
        <f>IF(CY264="С НДС",DV264*1.12,DV264)</f>
        <v>0</v>
      </c>
      <c r="DX264" s="9"/>
      <c r="DY264" s="9"/>
      <c r="DZ264" s="9">
        <f>DX264*DY264</f>
        <v>0</v>
      </c>
      <c r="EA264" s="9">
        <f>IF(DC264="С НДС",DZ264*1.12,DZ264)</f>
        <v>0</v>
      </c>
      <c r="EB264" s="9"/>
      <c r="EC264" s="9"/>
      <c r="ED264" s="9"/>
      <c r="EE264" s="9"/>
      <c r="EF264" s="9"/>
      <c r="EG264" s="9"/>
      <c r="EH264" s="9"/>
      <c r="EI264" s="9"/>
      <c r="EJ264" s="23">
        <f>X264+AB264+AF264+AJ264+AN264+AR264+AV264+AZ264+BD264+BH264+BL264+BP264+BT264+BX264+CB264+CF264+CJ264+CN264+CR264+CV264+CZ264+DD264+DH264+DL264+DP264+DT264+DX264</f>
        <v>380857</v>
      </c>
      <c r="EK264" s="23">
        <v>0</v>
      </c>
      <c r="EL264" s="23">
        <v>0</v>
      </c>
      <c r="EM264" s="29" t="s">
        <v>95</v>
      </c>
      <c r="EN264" s="20" t="s">
        <v>556</v>
      </c>
      <c r="EO264" s="20" t="s">
        <v>557</v>
      </c>
      <c r="EP264" s="20"/>
      <c r="EQ264" s="20"/>
      <c r="ER264" s="20"/>
      <c r="ES264" s="20"/>
      <c r="ET264" s="20"/>
      <c r="EU264" s="20"/>
      <c r="EV264" s="20"/>
      <c r="EW264" s="20"/>
      <c r="EX264" s="20"/>
      <c r="EY264" s="40" t="s">
        <v>558</v>
      </c>
      <c r="EZ264" s="10" t="s">
        <v>559</v>
      </c>
      <c r="FA264" s="46" t="s">
        <v>258</v>
      </c>
    </row>
    <row r="265" spans="1:157" ht="19.5" customHeight="1">
      <c r="A265" s="25" t="s">
        <v>428</v>
      </c>
      <c r="B265" s="40" t="s">
        <v>415</v>
      </c>
      <c r="C265" s="40" t="s">
        <v>416</v>
      </c>
      <c r="D265" s="40" t="s">
        <v>416</v>
      </c>
      <c r="E265" s="40" t="s">
        <v>65</v>
      </c>
      <c r="F265" s="40"/>
      <c r="G265" s="40"/>
      <c r="H265" s="40">
        <v>100</v>
      </c>
      <c r="I265" s="40">
        <v>710000000</v>
      </c>
      <c r="J265" s="40" t="s">
        <v>227</v>
      </c>
      <c r="K265" s="40" t="s">
        <v>405</v>
      </c>
      <c r="L265" s="40" t="s">
        <v>31</v>
      </c>
      <c r="M265" s="40">
        <v>470000000</v>
      </c>
      <c r="N265" s="40" t="s">
        <v>429</v>
      </c>
      <c r="O265" s="40"/>
      <c r="P265" s="40" t="s">
        <v>418</v>
      </c>
      <c r="Q265" s="40"/>
      <c r="R265" s="40"/>
      <c r="S265" s="40">
        <v>0</v>
      </c>
      <c r="T265" s="40">
        <v>0</v>
      </c>
      <c r="U265" s="40">
        <v>100</v>
      </c>
      <c r="V265" s="40" t="s">
        <v>419</v>
      </c>
      <c r="W265" s="40" t="s">
        <v>76</v>
      </c>
      <c r="X265" s="14">
        <v>3293</v>
      </c>
      <c r="Y265" s="9">
        <v>1656</v>
      </c>
      <c r="Z265" s="9">
        <f t="shared" si="77"/>
        <v>5453208</v>
      </c>
      <c r="AA265" s="23">
        <f t="shared" si="78"/>
        <v>6107592.960000001</v>
      </c>
      <c r="AB265" s="14">
        <v>6586</v>
      </c>
      <c r="AC265" s="9">
        <v>1656</v>
      </c>
      <c r="AD265" s="9">
        <f t="shared" si="79"/>
        <v>10906416</v>
      </c>
      <c r="AE265" s="23">
        <f t="shared" si="83"/>
        <v>12215185.920000002</v>
      </c>
      <c r="AF265" s="14">
        <v>6586</v>
      </c>
      <c r="AG265" s="9">
        <v>1656</v>
      </c>
      <c r="AH265" s="9">
        <f t="shared" si="80"/>
        <v>10906416</v>
      </c>
      <c r="AI265" s="23">
        <f t="shared" si="84"/>
        <v>12215185.920000002</v>
      </c>
      <c r="AJ265" s="14">
        <v>6586</v>
      </c>
      <c r="AK265" s="9">
        <v>1656</v>
      </c>
      <c r="AL265" s="9">
        <f t="shared" si="81"/>
        <v>10906416</v>
      </c>
      <c r="AM265" s="23">
        <f t="shared" si="85"/>
        <v>12215185.920000002</v>
      </c>
      <c r="AN265" s="14">
        <v>6586</v>
      </c>
      <c r="AO265" s="9">
        <v>1656</v>
      </c>
      <c r="AP265" s="9">
        <f t="shared" si="82"/>
        <v>10906416</v>
      </c>
      <c r="AQ265" s="23">
        <f t="shared" si="86"/>
        <v>12215185.920000002</v>
      </c>
      <c r="AR265" s="14">
        <v>6586</v>
      </c>
      <c r="AS265" s="9">
        <v>1656</v>
      </c>
      <c r="AT265" s="9">
        <f t="shared" si="87"/>
        <v>10906416</v>
      </c>
      <c r="AU265" s="23">
        <f t="shared" si="92"/>
        <v>12215185.920000002</v>
      </c>
      <c r="AV265" s="14">
        <v>6586</v>
      </c>
      <c r="AW265" s="9">
        <v>1656</v>
      </c>
      <c r="AX265" s="9">
        <f t="shared" si="88"/>
        <v>10906416</v>
      </c>
      <c r="AY265" s="23">
        <f t="shared" si="93"/>
        <v>12215185.920000002</v>
      </c>
      <c r="AZ265" s="14">
        <v>6586</v>
      </c>
      <c r="BA265" s="9">
        <v>1656</v>
      </c>
      <c r="BB265" s="9">
        <f t="shared" si="89"/>
        <v>10906416</v>
      </c>
      <c r="BC265" s="23">
        <f t="shared" si="94"/>
        <v>12215185.920000002</v>
      </c>
      <c r="BD265" s="14">
        <v>6586</v>
      </c>
      <c r="BE265" s="9">
        <v>1656</v>
      </c>
      <c r="BF265" s="9">
        <f t="shared" si="90"/>
        <v>10906416</v>
      </c>
      <c r="BG265" s="23">
        <f t="shared" si="95"/>
        <v>12215185.920000002</v>
      </c>
      <c r="BH265" s="14">
        <v>6586</v>
      </c>
      <c r="BI265" s="9">
        <v>1656</v>
      </c>
      <c r="BJ265" s="9">
        <f t="shared" si="91"/>
        <v>10906416</v>
      </c>
      <c r="BK265" s="23">
        <f t="shared" si="96"/>
        <v>12215185.920000002</v>
      </c>
      <c r="BL265" s="9"/>
      <c r="BM265" s="9"/>
      <c r="BN265" s="9">
        <f t="shared" si="97"/>
        <v>0</v>
      </c>
      <c r="BO265" s="9">
        <f t="shared" si="98"/>
        <v>0</v>
      </c>
      <c r="BP265" s="9"/>
      <c r="BQ265" s="9"/>
      <c r="BR265" s="9">
        <f t="shared" si="99"/>
        <v>0</v>
      </c>
      <c r="BS265" s="9">
        <f t="shared" si="100"/>
        <v>0</v>
      </c>
      <c r="BT265" s="9"/>
      <c r="BU265" s="9"/>
      <c r="BV265" s="9">
        <f t="shared" si="101"/>
        <v>0</v>
      </c>
      <c r="BW265" s="9">
        <f t="shared" si="102"/>
        <v>0</v>
      </c>
      <c r="BX265" s="9"/>
      <c r="BY265" s="9"/>
      <c r="BZ265" s="9">
        <f t="shared" si="103"/>
        <v>0</v>
      </c>
      <c r="CA265" s="9">
        <f t="shared" si="104"/>
        <v>0</v>
      </c>
      <c r="CB265" s="9"/>
      <c r="CC265" s="9"/>
      <c r="CD265" s="9">
        <f t="shared" si="105"/>
        <v>0</v>
      </c>
      <c r="CE265" s="9">
        <f t="shared" si="106"/>
        <v>0</v>
      </c>
      <c r="CF265" s="9"/>
      <c r="CG265" s="9"/>
      <c r="CH265" s="9">
        <f t="shared" si="107"/>
        <v>0</v>
      </c>
      <c r="CI265" s="9">
        <f t="shared" si="108"/>
        <v>0</v>
      </c>
      <c r="CJ265" s="9"/>
      <c r="CK265" s="9"/>
      <c r="CL265" s="9">
        <f t="shared" si="109"/>
        <v>0</v>
      </c>
      <c r="CM265" s="9">
        <f t="shared" si="110"/>
        <v>0</v>
      </c>
      <c r="CN265" s="9"/>
      <c r="CO265" s="9"/>
      <c r="CP265" s="9">
        <f t="shared" si="111"/>
        <v>0</v>
      </c>
      <c r="CQ265" s="9">
        <f t="shared" si="112"/>
        <v>0</v>
      </c>
      <c r="CR265" s="9"/>
      <c r="CS265" s="9"/>
      <c r="CT265" s="9">
        <f t="shared" si="113"/>
        <v>0</v>
      </c>
      <c r="CU265" s="9">
        <f t="shared" si="114"/>
        <v>0</v>
      </c>
      <c r="CV265" s="9"/>
      <c r="CW265" s="9"/>
      <c r="CX265" s="9">
        <f t="shared" si="115"/>
        <v>0</v>
      </c>
      <c r="CY265" s="9">
        <f t="shared" si="116"/>
        <v>0</v>
      </c>
      <c r="CZ265" s="9"/>
      <c r="DA265" s="9"/>
      <c r="DB265" s="9">
        <f t="shared" si="117"/>
        <v>0</v>
      </c>
      <c r="DC265" s="9">
        <f t="shared" si="118"/>
        <v>0</v>
      </c>
      <c r="DD265" s="9"/>
      <c r="DE265" s="9"/>
      <c r="DF265" s="9">
        <f t="shared" si="119"/>
        <v>0</v>
      </c>
      <c r="DG265" s="9">
        <f t="shared" si="120"/>
        <v>0</v>
      </c>
      <c r="DH265" s="9"/>
      <c r="DI265" s="9"/>
      <c r="DJ265" s="9">
        <f t="shared" si="121"/>
        <v>0</v>
      </c>
      <c r="DK265" s="9">
        <f t="shared" si="122"/>
        <v>0</v>
      </c>
      <c r="DL265" s="9"/>
      <c r="DM265" s="9"/>
      <c r="DN265" s="9">
        <f t="shared" si="123"/>
        <v>0</v>
      </c>
      <c r="DO265" s="9">
        <f t="shared" si="124"/>
        <v>0</v>
      </c>
      <c r="DP265" s="9"/>
      <c r="DQ265" s="9"/>
      <c r="DR265" s="9">
        <f t="shared" si="125"/>
        <v>0</v>
      </c>
      <c r="DS265" s="9">
        <f t="shared" si="126"/>
        <v>0</v>
      </c>
      <c r="DT265" s="9"/>
      <c r="DU265" s="9"/>
      <c r="DV265" s="9">
        <f t="shared" si="127"/>
        <v>0</v>
      </c>
      <c r="DW265" s="9">
        <f t="shared" si="128"/>
        <v>0</v>
      </c>
      <c r="DX265" s="9"/>
      <c r="DY265" s="9"/>
      <c r="DZ265" s="9">
        <f t="shared" si="129"/>
        <v>0</v>
      </c>
      <c r="EA265" s="9">
        <f t="shared" si="130"/>
        <v>0</v>
      </c>
      <c r="EB265" s="9"/>
      <c r="EC265" s="9"/>
      <c r="ED265" s="9"/>
      <c r="EE265" s="9"/>
      <c r="EF265" s="9"/>
      <c r="EG265" s="9"/>
      <c r="EH265" s="9"/>
      <c r="EI265" s="9"/>
      <c r="EJ265" s="23">
        <f t="shared" si="131"/>
        <v>62567</v>
      </c>
      <c r="EK265" s="23">
        <v>0</v>
      </c>
      <c r="EL265" s="23">
        <v>0</v>
      </c>
      <c r="EM265" s="10" t="s">
        <v>95</v>
      </c>
      <c r="EN265" s="40" t="s">
        <v>556</v>
      </c>
      <c r="EO265" s="40" t="s">
        <v>557</v>
      </c>
      <c r="EP265" s="40"/>
      <c r="EQ265" s="40"/>
      <c r="ER265" s="40"/>
      <c r="ES265" s="40"/>
      <c r="ET265" s="40"/>
      <c r="EU265" s="40"/>
      <c r="EV265" s="40"/>
      <c r="EW265" s="40"/>
      <c r="EX265" s="40"/>
      <c r="EY265" s="40" t="s">
        <v>558</v>
      </c>
      <c r="EZ265" s="10" t="s">
        <v>559</v>
      </c>
      <c r="FA265" s="46" t="s">
        <v>258</v>
      </c>
    </row>
    <row r="266" spans="1:157" ht="19.5" customHeight="1">
      <c r="A266" s="27" t="s">
        <v>570</v>
      </c>
      <c r="B266" s="20" t="s">
        <v>415</v>
      </c>
      <c r="C266" s="20" t="s">
        <v>416</v>
      </c>
      <c r="D266" s="20" t="s">
        <v>416</v>
      </c>
      <c r="E266" s="20" t="s">
        <v>65</v>
      </c>
      <c r="F266" s="20"/>
      <c r="G266" s="20"/>
      <c r="H266" s="20" t="s">
        <v>186</v>
      </c>
      <c r="I266" s="20">
        <v>710000000</v>
      </c>
      <c r="J266" s="20" t="s">
        <v>94</v>
      </c>
      <c r="K266" s="20" t="s">
        <v>405</v>
      </c>
      <c r="L266" s="20" t="s">
        <v>31</v>
      </c>
      <c r="M266" s="20" t="s">
        <v>474</v>
      </c>
      <c r="N266" s="20" t="s">
        <v>571</v>
      </c>
      <c r="O266" s="20"/>
      <c r="P266" s="20" t="s">
        <v>418</v>
      </c>
      <c r="Q266" s="20"/>
      <c r="R266" s="20"/>
      <c r="S266" s="20">
        <v>0</v>
      </c>
      <c r="T266" s="20">
        <v>0</v>
      </c>
      <c r="U266" s="20">
        <v>100</v>
      </c>
      <c r="V266" s="20" t="s">
        <v>419</v>
      </c>
      <c r="W266" s="20" t="s">
        <v>76</v>
      </c>
      <c r="X266" s="18">
        <v>22772</v>
      </c>
      <c r="Y266" s="18">
        <v>2495</v>
      </c>
      <c r="Z266" s="18">
        <f t="shared" si="77"/>
        <v>56816140</v>
      </c>
      <c r="AA266" s="19">
        <f>Z266*1.12</f>
        <v>63634076.800000004</v>
      </c>
      <c r="AB266" s="18">
        <v>45544</v>
      </c>
      <c r="AC266" s="18">
        <v>2495</v>
      </c>
      <c r="AD266" s="18">
        <f t="shared" si="79"/>
        <v>113632280</v>
      </c>
      <c r="AE266" s="19">
        <f t="shared" si="83"/>
        <v>127268153.60000001</v>
      </c>
      <c r="AF266" s="18">
        <v>45544</v>
      </c>
      <c r="AG266" s="18">
        <v>2495</v>
      </c>
      <c r="AH266" s="18">
        <f t="shared" si="80"/>
        <v>113632280</v>
      </c>
      <c r="AI266" s="19">
        <f t="shared" si="84"/>
        <v>127268153.60000001</v>
      </c>
      <c r="AJ266" s="18">
        <v>45544</v>
      </c>
      <c r="AK266" s="18">
        <v>2495</v>
      </c>
      <c r="AL266" s="18">
        <f t="shared" si="81"/>
        <v>113632280</v>
      </c>
      <c r="AM266" s="19">
        <f t="shared" si="85"/>
        <v>127268153.60000001</v>
      </c>
      <c r="AN266" s="18">
        <v>45544</v>
      </c>
      <c r="AO266" s="18">
        <v>2495</v>
      </c>
      <c r="AP266" s="18">
        <f t="shared" si="82"/>
        <v>113632280</v>
      </c>
      <c r="AQ266" s="19">
        <f t="shared" si="86"/>
        <v>127268153.60000001</v>
      </c>
      <c r="AR266" s="18">
        <v>45544</v>
      </c>
      <c r="AS266" s="18">
        <v>2495</v>
      </c>
      <c r="AT266" s="18">
        <f t="shared" si="87"/>
        <v>113632280</v>
      </c>
      <c r="AU266" s="19">
        <f t="shared" si="92"/>
        <v>127268153.60000001</v>
      </c>
      <c r="AV266" s="18">
        <v>45544</v>
      </c>
      <c r="AW266" s="18">
        <v>2495</v>
      </c>
      <c r="AX266" s="18">
        <f t="shared" si="88"/>
        <v>113632280</v>
      </c>
      <c r="AY266" s="19">
        <f t="shared" si="93"/>
        <v>127268153.60000001</v>
      </c>
      <c r="AZ266" s="28">
        <v>45544</v>
      </c>
      <c r="BA266" s="18">
        <v>2495</v>
      </c>
      <c r="BB266" s="18">
        <f t="shared" si="89"/>
        <v>113632280</v>
      </c>
      <c r="BC266" s="19">
        <f t="shared" si="94"/>
        <v>127268153.60000001</v>
      </c>
      <c r="BD266" s="18">
        <v>45544</v>
      </c>
      <c r="BE266" s="18">
        <v>2495</v>
      </c>
      <c r="BF266" s="18">
        <f t="shared" si="90"/>
        <v>113632280</v>
      </c>
      <c r="BG266" s="19">
        <f t="shared" si="95"/>
        <v>127268153.60000001</v>
      </c>
      <c r="BH266" s="18">
        <v>45544</v>
      </c>
      <c r="BI266" s="18">
        <v>2495</v>
      </c>
      <c r="BJ266" s="18">
        <f t="shared" si="91"/>
        <v>113632280</v>
      </c>
      <c r="BK266" s="19">
        <f t="shared" si="96"/>
        <v>127268153.60000001</v>
      </c>
      <c r="BL266" s="9"/>
      <c r="BM266" s="9"/>
      <c r="BN266" s="9">
        <f t="shared" si="97"/>
        <v>0</v>
      </c>
      <c r="BO266" s="9">
        <f t="shared" si="98"/>
        <v>0</v>
      </c>
      <c r="BP266" s="9"/>
      <c r="BQ266" s="9"/>
      <c r="BR266" s="9">
        <f t="shared" si="99"/>
        <v>0</v>
      </c>
      <c r="BS266" s="9">
        <f t="shared" si="100"/>
        <v>0</v>
      </c>
      <c r="BT266" s="9"/>
      <c r="BU266" s="9"/>
      <c r="BV266" s="9">
        <f t="shared" si="101"/>
        <v>0</v>
      </c>
      <c r="BW266" s="9">
        <f t="shared" si="102"/>
        <v>0</v>
      </c>
      <c r="BX266" s="9"/>
      <c r="BY266" s="9"/>
      <c r="BZ266" s="9">
        <f t="shared" si="103"/>
        <v>0</v>
      </c>
      <c r="CA266" s="9">
        <f t="shared" si="104"/>
        <v>0</v>
      </c>
      <c r="CB266" s="9"/>
      <c r="CC266" s="9"/>
      <c r="CD266" s="9">
        <f t="shared" si="105"/>
        <v>0</v>
      </c>
      <c r="CE266" s="9">
        <f t="shared" si="106"/>
        <v>0</v>
      </c>
      <c r="CF266" s="9"/>
      <c r="CG266" s="9"/>
      <c r="CH266" s="9">
        <f t="shared" si="107"/>
        <v>0</v>
      </c>
      <c r="CI266" s="9">
        <f t="shared" si="108"/>
        <v>0</v>
      </c>
      <c r="CJ266" s="9"/>
      <c r="CK266" s="9"/>
      <c r="CL266" s="9">
        <f t="shared" si="109"/>
        <v>0</v>
      </c>
      <c r="CM266" s="9">
        <f t="shared" si="110"/>
        <v>0</v>
      </c>
      <c r="CN266" s="9"/>
      <c r="CO266" s="9"/>
      <c r="CP266" s="9">
        <f t="shared" si="111"/>
        <v>0</v>
      </c>
      <c r="CQ266" s="9">
        <f t="shared" si="112"/>
        <v>0</v>
      </c>
      <c r="CR266" s="9"/>
      <c r="CS266" s="9"/>
      <c r="CT266" s="9">
        <f t="shared" si="113"/>
        <v>0</v>
      </c>
      <c r="CU266" s="9">
        <f t="shared" si="114"/>
        <v>0</v>
      </c>
      <c r="CV266" s="9"/>
      <c r="CW266" s="9"/>
      <c r="CX266" s="9">
        <f t="shared" si="115"/>
        <v>0</v>
      </c>
      <c r="CY266" s="9">
        <f t="shared" si="116"/>
        <v>0</v>
      </c>
      <c r="CZ266" s="9"/>
      <c r="DA266" s="9"/>
      <c r="DB266" s="9">
        <f t="shared" si="117"/>
        <v>0</v>
      </c>
      <c r="DC266" s="9">
        <f t="shared" si="118"/>
        <v>0</v>
      </c>
      <c r="DD266" s="9"/>
      <c r="DE266" s="9"/>
      <c r="DF266" s="9">
        <f t="shared" si="119"/>
        <v>0</v>
      </c>
      <c r="DG266" s="9">
        <f t="shared" si="120"/>
        <v>0</v>
      </c>
      <c r="DH266" s="9"/>
      <c r="DI266" s="9"/>
      <c r="DJ266" s="9">
        <f t="shared" si="121"/>
        <v>0</v>
      </c>
      <c r="DK266" s="9">
        <f t="shared" si="122"/>
        <v>0</v>
      </c>
      <c r="DL266" s="9"/>
      <c r="DM266" s="9"/>
      <c r="DN266" s="9">
        <f t="shared" si="123"/>
        <v>0</v>
      </c>
      <c r="DO266" s="9">
        <f t="shared" si="124"/>
        <v>0</v>
      </c>
      <c r="DP266" s="9"/>
      <c r="DQ266" s="9"/>
      <c r="DR266" s="9">
        <f t="shared" si="125"/>
        <v>0</v>
      </c>
      <c r="DS266" s="9">
        <f t="shared" si="126"/>
        <v>0</v>
      </c>
      <c r="DT266" s="9"/>
      <c r="DU266" s="9"/>
      <c r="DV266" s="9">
        <f t="shared" si="127"/>
        <v>0</v>
      </c>
      <c r="DW266" s="9">
        <f t="shared" si="128"/>
        <v>0</v>
      </c>
      <c r="DX266" s="9"/>
      <c r="DY266" s="9"/>
      <c r="DZ266" s="9">
        <f t="shared" si="129"/>
        <v>0</v>
      </c>
      <c r="EA266" s="9">
        <f t="shared" si="130"/>
        <v>0</v>
      </c>
      <c r="EB266" s="9"/>
      <c r="EC266" s="9"/>
      <c r="ED266" s="9"/>
      <c r="EE266" s="9"/>
      <c r="EF266" s="9"/>
      <c r="EG266" s="9"/>
      <c r="EH266" s="9"/>
      <c r="EI266" s="9"/>
      <c r="EJ266" s="23">
        <f>X266+AB266+AF266+AJ266+AN266+AR266+AV266+AZ266+BD266+BH266+BL266+BP266+BT266+BX266+CB266+CF266+CJ266+CN266+CR266+CV266+CZ266+DD266+DH266+DL266+DP266+DT266+DX266</f>
        <v>432668</v>
      </c>
      <c r="EK266" s="23">
        <v>0</v>
      </c>
      <c r="EL266" s="23">
        <v>0</v>
      </c>
      <c r="EM266" s="29" t="s">
        <v>95</v>
      </c>
      <c r="EN266" s="20" t="s">
        <v>556</v>
      </c>
      <c r="EO266" s="20" t="s">
        <v>557</v>
      </c>
      <c r="EP266" s="20"/>
      <c r="EQ266" s="20"/>
      <c r="ER266" s="20"/>
      <c r="ES266" s="20"/>
      <c r="ET266" s="20"/>
      <c r="EU266" s="20"/>
      <c r="EV266" s="20"/>
      <c r="EW266" s="20"/>
      <c r="EX266" s="20"/>
      <c r="EY266" s="40" t="s">
        <v>558</v>
      </c>
      <c r="EZ266" s="10" t="s">
        <v>559</v>
      </c>
      <c r="FA266" s="46" t="s">
        <v>258</v>
      </c>
    </row>
    <row r="267" spans="1:157" ht="19.5" customHeight="1">
      <c r="A267" s="27" t="s">
        <v>605</v>
      </c>
      <c r="B267" s="20" t="s">
        <v>415</v>
      </c>
      <c r="C267" s="20" t="s">
        <v>416</v>
      </c>
      <c r="D267" s="20" t="s">
        <v>416</v>
      </c>
      <c r="E267" s="20" t="s">
        <v>65</v>
      </c>
      <c r="F267" s="20"/>
      <c r="G267" s="20"/>
      <c r="H267" s="20" t="s">
        <v>186</v>
      </c>
      <c r="I267" s="20">
        <v>710000000</v>
      </c>
      <c r="J267" s="20" t="s">
        <v>94</v>
      </c>
      <c r="K267" s="20" t="s">
        <v>592</v>
      </c>
      <c r="L267" s="20" t="s">
        <v>31</v>
      </c>
      <c r="M267" s="20" t="s">
        <v>474</v>
      </c>
      <c r="N267" s="20" t="s">
        <v>571</v>
      </c>
      <c r="O267" s="20"/>
      <c r="P267" s="20" t="s">
        <v>418</v>
      </c>
      <c r="Q267" s="20"/>
      <c r="R267" s="20"/>
      <c r="S267" s="20">
        <v>0</v>
      </c>
      <c r="T267" s="20">
        <v>0</v>
      </c>
      <c r="U267" s="20">
        <v>100</v>
      </c>
      <c r="V267" s="20" t="s">
        <v>419</v>
      </c>
      <c r="W267" s="20" t="s">
        <v>76</v>
      </c>
      <c r="X267" s="18">
        <v>15181</v>
      </c>
      <c r="Y267" s="18">
        <v>2495</v>
      </c>
      <c r="Z267" s="18">
        <f>X267*Y267</f>
        <v>37876595</v>
      </c>
      <c r="AA267" s="19">
        <f>Z267*1.12</f>
        <v>42421786.400000006</v>
      </c>
      <c r="AB267" s="18">
        <v>45544</v>
      </c>
      <c r="AC267" s="18">
        <v>2495</v>
      </c>
      <c r="AD267" s="18">
        <f>AB267*AC267</f>
        <v>113632280</v>
      </c>
      <c r="AE267" s="19">
        <f>AD267*1.12</f>
        <v>127268153.60000001</v>
      </c>
      <c r="AF267" s="18">
        <v>45544</v>
      </c>
      <c r="AG267" s="18">
        <v>2495</v>
      </c>
      <c r="AH267" s="18">
        <f>AF267*AG267</f>
        <v>113632280</v>
      </c>
      <c r="AI267" s="19">
        <f>AH267*1.12</f>
        <v>127268153.60000001</v>
      </c>
      <c r="AJ267" s="18">
        <v>45544</v>
      </c>
      <c r="AK267" s="18">
        <v>2495</v>
      </c>
      <c r="AL267" s="18">
        <f>AJ267*AK267</f>
        <v>113632280</v>
      </c>
      <c r="AM267" s="19">
        <f>AL267*1.12</f>
        <v>127268153.60000001</v>
      </c>
      <c r="AN267" s="18">
        <v>45544</v>
      </c>
      <c r="AO267" s="18">
        <v>2495</v>
      </c>
      <c r="AP267" s="18">
        <f>AN267*AO267</f>
        <v>113632280</v>
      </c>
      <c r="AQ267" s="19">
        <f>AP267*1.12</f>
        <v>127268153.60000001</v>
      </c>
      <c r="AR267" s="18">
        <v>45544</v>
      </c>
      <c r="AS267" s="18">
        <v>2495</v>
      </c>
      <c r="AT267" s="18">
        <f>AR267*AS267</f>
        <v>113632280</v>
      </c>
      <c r="AU267" s="19">
        <f>AT267*1.12</f>
        <v>127268153.60000001</v>
      </c>
      <c r="AV267" s="18">
        <v>45544</v>
      </c>
      <c r="AW267" s="18">
        <v>2495</v>
      </c>
      <c r="AX267" s="18">
        <f>AV267*AW267</f>
        <v>113632280</v>
      </c>
      <c r="AY267" s="19">
        <f>AX267*1.12</f>
        <v>127268153.60000001</v>
      </c>
      <c r="AZ267" s="28">
        <v>45544</v>
      </c>
      <c r="BA267" s="18">
        <v>2495</v>
      </c>
      <c r="BB267" s="18">
        <f>AZ267*BA267</f>
        <v>113632280</v>
      </c>
      <c r="BC267" s="19">
        <f>BB267*1.12</f>
        <v>127268153.60000001</v>
      </c>
      <c r="BD267" s="18">
        <v>45544</v>
      </c>
      <c r="BE267" s="18">
        <v>2495</v>
      </c>
      <c r="BF267" s="18">
        <f>BD267*BE267</f>
        <v>113632280</v>
      </c>
      <c r="BG267" s="19">
        <f>BF267*1.12</f>
        <v>127268153.60000001</v>
      </c>
      <c r="BH267" s="18">
        <v>45544</v>
      </c>
      <c r="BI267" s="18">
        <v>2495</v>
      </c>
      <c r="BJ267" s="18">
        <f>BH267*BI267</f>
        <v>113632280</v>
      </c>
      <c r="BK267" s="19">
        <f>BJ267*1.12</f>
        <v>127268153.60000001</v>
      </c>
      <c r="BL267" s="9"/>
      <c r="BM267" s="9"/>
      <c r="BN267" s="9">
        <f>BL267*BM267</f>
        <v>0</v>
      </c>
      <c r="BO267" s="9">
        <f>IF(AQ267="С НДС",BN267*1.12,BN267)</f>
        <v>0</v>
      </c>
      <c r="BP267" s="9"/>
      <c r="BQ267" s="9"/>
      <c r="BR267" s="9">
        <f>BP267*BQ267</f>
        <v>0</v>
      </c>
      <c r="BS267" s="9">
        <f>IF(AU267="С НДС",BR267*1.12,BR267)</f>
        <v>0</v>
      </c>
      <c r="BT267" s="9"/>
      <c r="BU267" s="9"/>
      <c r="BV267" s="9">
        <f>BT267*BU267</f>
        <v>0</v>
      </c>
      <c r="BW267" s="9">
        <f>IF(AY267="С НДС",BV267*1.12,BV267)</f>
        <v>0</v>
      </c>
      <c r="BX267" s="9"/>
      <c r="BY267" s="9"/>
      <c r="BZ267" s="9">
        <f>BX267*BY267</f>
        <v>0</v>
      </c>
      <c r="CA267" s="9">
        <f>IF(BC267="С НДС",BZ267*1.12,BZ267)</f>
        <v>0</v>
      </c>
      <c r="CB267" s="9"/>
      <c r="CC267" s="9"/>
      <c r="CD267" s="9">
        <f>CB267*CC267</f>
        <v>0</v>
      </c>
      <c r="CE267" s="9">
        <f>IF(BG267="С НДС",CD267*1.12,CD267)</f>
        <v>0</v>
      </c>
      <c r="CF267" s="9"/>
      <c r="CG267" s="9"/>
      <c r="CH267" s="9">
        <f>CF267*CG267</f>
        <v>0</v>
      </c>
      <c r="CI267" s="9">
        <f>IF(BK267="С НДС",CH267*1.12,CH267)</f>
        <v>0</v>
      </c>
      <c r="CJ267" s="9"/>
      <c r="CK267" s="9"/>
      <c r="CL267" s="9">
        <f>CJ267*CK267</f>
        <v>0</v>
      </c>
      <c r="CM267" s="9">
        <f>IF(BO267="С НДС",CL267*1.12,CL267)</f>
        <v>0</v>
      </c>
      <c r="CN267" s="9"/>
      <c r="CO267" s="9"/>
      <c r="CP267" s="9">
        <f>CN267*CO267</f>
        <v>0</v>
      </c>
      <c r="CQ267" s="9">
        <f>IF(BS267="С НДС",CP267*1.12,CP267)</f>
        <v>0</v>
      </c>
      <c r="CR267" s="9"/>
      <c r="CS267" s="9"/>
      <c r="CT267" s="9">
        <f>CR267*CS267</f>
        <v>0</v>
      </c>
      <c r="CU267" s="9">
        <f>IF(BW267="С НДС",CT267*1.12,CT267)</f>
        <v>0</v>
      </c>
      <c r="CV267" s="9"/>
      <c r="CW267" s="9"/>
      <c r="CX267" s="9">
        <f>CV267*CW267</f>
        <v>0</v>
      </c>
      <c r="CY267" s="9">
        <f>IF(CA267="С НДС",CX267*1.12,CX267)</f>
        <v>0</v>
      </c>
      <c r="CZ267" s="9"/>
      <c r="DA267" s="9"/>
      <c r="DB267" s="9">
        <f>CZ267*DA267</f>
        <v>0</v>
      </c>
      <c r="DC267" s="9">
        <f>IF(CE267="С НДС",DB267*1.12,DB267)</f>
        <v>0</v>
      </c>
      <c r="DD267" s="9"/>
      <c r="DE267" s="9"/>
      <c r="DF267" s="9">
        <f>DD267*DE267</f>
        <v>0</v>
      </c>
      <c r="DG267" s="9">
        <f>IF(CI267="С НДС",DF267*1.12,DF267)</f>
        <v>0</v>
      </c>
      <c r="DH267" s="9"/>
      <c r="DI267" s="9"/>
      <c r="DJ267" s="9">
        <f>DH267*DI267</f>
        <v>0</v>
      </c>
      <c r="DK267" s="9">
        <f>IF(CM267="С НДС",DJ267*1.12,DJ267)</f>
        <v>0</v>
      </c>
      <c r="DL267" s="9"/>
      <c r="DM267" s="9"/>
      <c r="DN267" s="9">
        <f>DL267*DM267</f>
        <v>0</v>
      </c>
      <c r="DO267" s="9">
        <f>IF(CQ267="С НДС",DN267*1.12,DN267)</f>
        <v>0</v>
      </c>
      <c r="DP267" s="9"/>
      <c r="DQ267" s="9"/>
      <c r="DR267" s="9">
        <f>DP267*DQ267</f>
        <v>0</v>
      </c>
      <c r="DS267" s="9">
        <f>IF(CU267="С НДС",DR267*1.12,DR267)</f>
        <v>0</v>
      </c>
      <c r="DT267" s="9"/>
      <c r="DU267" s="9"/>
      <c r="DV267" s="9">
        <f>DT267*DU267</f>
        <v>0</v>
      </c>
      <c r="DW267" s="9">
        <f>IF(CY267="С НДС",DV267*1.12,DV267)</f>
        <v>0</v>
      </c>
      <c r="DX267" s="9"/>
      <c r="DY267" s="9"/>
      <c r="DZ267" s="9">
        <f>DX267*DY267</f>
        <v>0</v>
      </c>
      <c r="EA267" s="9">
        <f>IF(DC267="С НДС",DZ267*1.12,DZ267)</f>
        <v>0</v>
      </c>
      <c r="EB267" s="9"/>
      <c r="EC267" s="9"/>
      <c r="ED267" s="9"/>
      <c r="EE267" s="9"/>
      <c r="EF267" s="9"/>
      <c r="EG267" s="9"/>
      <c r="EH267" s="9"/>
      <c r="EI267" s="9"/>
      <c r="EJ267" s="23">
        <f>X267+AB267+AF267+AJ267+AN267+AR267+AV267+AZ267+BD267+BH267+BL267+BP267+BT267+BX267+CB267+CF267+CJ267+CN267+CR267+CV267+CZ267+DD267+DH267+DL267+DP267+DT267+DX267</f>
        <v>425077</v>
      </c>
      <c r="EK267" s="23">
        <v>0</v>
      </c>
      <c r="EL267" s="23">
        <v>0</v>
      </c>
      <c r="EM267" s="29" t="s">
        <v>95</v>
      </c>
      <c r="EN267" s="20" t="s">
        <v>556</v>
      </c>
      <c r="EO267" s="20" t="s">
        <v>557</v>
      </c>
      <c r="EP267" s="20"/>
      <c r="EQ267" s="20"/>
      <c r="ER267" s="20"/>
      <c r="ES267" s="20"/>
      <c r="ET267" s="20"/>
      <c r="EU267" s="20"/>
      <c r="EV267" s="20"/>
      <c r="EW267" s="20"/>
      <c r="EX267" s="20"/>
      <c r="EY267" s="40" t="s">
        <v>558</v>
      </c>
      <c r="EZ267" s="10" t="s">
        <v>559</v>
      </c>
      <c r="FA267" s="46" t="s">
        <v>258</v>
      </c>
    </row>
    <row r="268" spans="1:157" ht="19.5" customHeight="1">
      <c r="A268" s="25" t="s">
        <v>430</v>
      </c>
      <c r="B268" s="12" t="s">
        <v>415</v>
      </c>
      <c r="C268" s="12" t="s">
        <v>416</v>
      </c>
      <c r="D268" s="12" t="s">
        <v>416</v>
      </c>
      <c r="E268" s="12" t="s">
        <v>65</v>
      </c>
      <c r="F268" s="12"/>
      <c r="G268" s="12"/>
      <c r="H268" s="40">
        <v>100</v>
      </c>
      <c r="I268" s="12">
        <v>710000000</v>
      </c>
      <c r="J268" s="12" t="s">
        <v>227</v>
      </c>
      <c r="K268" s="12" t="s">
        <v>405</v>
      </c>
      <c r="L268" s="12" t="s">
        <v>31</v>
      </c>
      <c r="M268" s="31" t="s">
        <v>146</v>
      </c>
      <c r="N268" s="12" t="s">
        <v>431</v>
      </c>
      <c r="O268" s="12"/>
      <c r="P268" s="12" t="s">
        <v>418</v>
      </c>
      <c r="Q268" s="12"/>
      <c r="R268" s="12"/>
      <c r="S268" s="12">
        <v>0</v>
      </c>
      <c r="T268" s="12">
        <v>0</v>
      </c>
      <c r="U268" s="12">
        <v>100</v>
      </c>
      <c r="V268" s="12" t="s">
        <v>419</v>
      </c>
      <c r="W268" s="12" t="s">
        <v>76</v>
      </c>
      <c r="X268" s="14">
        <v>1025</v>
      </c>
      <c r="Y268" s="14">
        <v>1656</v>
      </c>
      <c r="Z268" s="14">
        <f t="shared" si="77"/>
        <v>1697400</v>
      </c>
      <c r="AA268" s="32">
        <f t="shared" si="78"/>
        <v>1901088.0000000002</v>
      </c>
      <c r="AB268" s="14">
        <v>2050</v>
      </c>
      <c r="AC268" s="14">
        <v>1656</v>
      </c>
      <c r="AD268" s="14">
        <f t="shared" si="79"/>
        <v>3394800</v>
      </c>
      <c r="AE268" s="32">
        <f t="shared" si="83"/>
        <v>3802176.0000000005</v>
      </c>
      <c r="AF268" s="14">
        <v>2050</v>
      </c>
      <c r="AG268" s="14">
        <v>1656</v>
      </c>
      <c r="AH268" s="14">
        <f t="shared" si="80"/>
        <v>3394800</v>
      </c>
      <c r="AI268" s="32">
        <f t="shared" si="84"/>
        <v>3802176.0000000005</v>
      </c>
      <c r="AJ268" s="14">
        <v>2050</v>
      </c>
      <c r="AK268" s="14">
        <v>1656</v>
      </c>
      <c r="AL268" s="14">
        <f t="shared" si="81"/>
        <v>3394800</v>
      </c>
      <c r="AM268" s="32">
        <f t="shared" si="85"/>
        <v>3802176.0000000005</v>
      </c>
      <c r="AN268" s="14">
        <v>2050</v>
      </c>
      <c r="AO268" s="14">
        <v>1656</v>
      </c>
      <c r="AP268" s="14">
        <f t="shared" si="82"/>
        <v>3394800</v>
      </c>
      <c r="AQ268" s="32">
        <f t="shared" si="86"/>
        <v>3802176.0000000005</v>
      </c>
      <c r="AR268" s="14">
        <v>2050</v>
      </c>
      <c r="AS268" s="14">
        <v>1656</v>
      </c>
      <c r="AT268" s="14">
        <f t="shared" si="87"/>
        <v>3394800</v>
      </c>
      <c r="AU268" s="32">
        <f t="shared" si="92"/>
        <v>3802176.0000000005</v>
      </c>
      <c r="AV268" s="14">
        <v>2050</v>
      </c>
      <c r="AW268" s="14">
        <v>1656</v>
      </c>
      <c r="AX268" s="14">
        <f t="shared" si="88"/>
        <v>3394800</v>
      </c>
      <c r="AY268" s="32">
        <f t="shared" si="93"/>
        <v>3802176.0000000005</v>
      </c>
      <c r="AZ268" s="14">
        <v>2050</v>
      </c>
      <c r="BA268" s="14">
        <v>1656</v>
      </c>
      <c r="BB268" s="14">
        <f t="shared" si="89"/>
        <v>3394800</v>
      </c>
      <c r="BC268" s="32">
        <f t="shared" si="94"/>
        <v>3802176.0000000005</v>
      </c>
      <c r="BD268" s="14">
        <v>2050</v>
      </c>
      <c r="BE268" s="14">
        <v>1656</v>
      </c>
      <c r="BF268" s="14">
        <f t="shared" si="90"/>
        <v>3394800</v>
      </c>
      <c r="BG268" s="32">
        <f t="shared" si="95"/>
        <v>3802176.0000000005</v>
      </c>
      <c r="BH268" s="14">
        <v>2050</v>
      </c>
      <c r="BI268" s="14">
        <v>1656</v>
      </c>
      <c r="BJ268" s="14">
        <f t="shared" si="91"/>
        <v>3394800</v>
      </c>
      <c r="BK268" s="32">
        <f t="shared" si="96"/>
        <v>3802176.0000000005</v>
      </c>
      <c r="BL268" s="9"/>
      <c r="BM268" s="9"/>
      <c r="BN268" s="9">
        <f t="shared" si="97"/>
        <v>0</v>
      </c>
      <c r="BO268" s="9">
        <f t="shared" si="98"/>
        <v>0</v>
      </c>
      <c r="BP268" s="9"/>
      <c r="BQ268" s="9"/>
      <c r="BR268" s="9">
        <f t="shared" si="99"/>
        <v>0</v>
      </c>
      <c r="BS268" s="9">
        <f t="shared" si="100"/>
        <v>0</v>
      </c>
      <c r="BT268" s="9"/>
      <c r="BU268" s="9"/>
      <c r="BV268" s="9">
        <f t="shared" si="101"/>
        <v>0</v>
      </c>
      <c r="BW268" s="9">
        <f t="shared" si="102"/>
        <v>0</v>
      </c>
      <c r="BX268" s="9"/>
      <c r="BY268" s="9"/>
      <c r="BZ268" s="9">
        <f t="shared" si="103"/>
        <v>0</v>
      </c>
      <c r="CA268" s="9">
        <f t="shared" si="104"/>
        <v>0</v>
      </c>
      <c r="CB268" s="9"/>
      <c r="CC268" s="9"/>
      <c r="CD268" s="9">
        <f t="shared" si="105"/>
        <v>0</v>
      </c>
      <c r="CE268" s="9">
        <f t="shared" si="106"/>
        <v>0</v>
      </c>
      <c r="CF268" s="9"/>
      <c r="CG268" s="9"/>
      <c r="CH268" s="9">
        <f t="shared" si="107"/>
        <v>0</v>
      </c>
      <c r="CI268" s="9">
        <f t="shared" si="108"/>
        <v>0</v>
      </c>
      <c r="CJ268" s="9"/>
      <c r="CK268" s="9"/>
      <c r="CL268" s="9">
        <f t="shared" si="109"/>
        <v>0</v>
      </c>
      <c r="CM268" s="9">
        <f t="shared" si="110"/>
        <v>0</v>
      </c>
      <c r="CN268" s="9"/>
      <c r="CO268" s="9"/>
      <c r="CP268" s="9">
        <f t="shared" si="111"/>
        <v>0</v>
      </c>
      <c r="CQ268" s="9">
        <f t="shared" si="112"/>
        <v>0</v>
      </c>
      <c r="CR268" s="9"/>
      <c r="CS268" s="9"/>
      <c r="CT268" s="9">
        <f t="shared" si="113"/>
        <v>0</v>
      </c>
      <c r="CU268" s="9">
        <f t="shared" si="114"/>
        <v>0</v>
      </c>
      <c r="CV268" s="9"/>
      <c r="CW268" s="9"/>
      <c r="CX268" s="9">
        <f t="shared" si="115"/>
        <v>0</v>
      </c>
      <c r="CY268" s="9">
        <f t="shared" si="116"/>
        <v>0</v>
      </c>
      <c r="CZ268" s="9"/>
      <c r="DA268" s="9"/>
      <c r="DB268" s="9">
        <f t="shared" si="117"/>
        <v>0</v>
      </c>
      <c r="DC268" s="9">
        <f t="shared" si="118"/>
        <v>0</v>
      </c>
      <c r="DD268" s="9"/>
      <c r="DE268" s="9"/>
      <c r="DF268" s="9">
        <f t="shared" si="119"/>
        <v>0</v>
      </c>
      <c r="DG268" s="9">
        <f t="shared" si="120"/>
        <v>0</v>
      </c>
      <c r="DH268" s="9"/>
      <c r="DI268" s="9"/>
      <c r="DJ268" s="9">
        <f t="shared" si="121"/>
        <v>0</v>
      </c>
      <c r="DK268" s="9">
        <f t="shared" si="122"/>
        <v>0</v>
      </c>
      <c r="DL268" s="9"/>
      <c r="DM268" s="9"/>
      <c r="DN268" s="9">
        <f t="shared" si="123"/>
        <v>0</v>
      </c>
      <c r="DO268" s="9">
        <f t="shared" si="124"/>
        <v>0</v>
      </c>
      <c r="DP268" s="9"/>
      <c r="DQ268" s="9"/>
      <c r="DR268" s="9">
        <f t="shared" si="125"/>
        <v>0</v>
      </c>
      <c r="DS268" s="9">
        <f t="shared" si="126"/>
        <v>0</v>
      </c>
      <c r="DT268" s="9"/>
      <c r="DU268" s="9"/>
      <c r="DV268" s="9">
        <f t="shared" si="127"/>
        <v>0</v>
      </c>
      <c r="DW268" s="9">
        <f t="shared" si="128"/>
        <v>0</v>
      </c>
      <c r="DX268" s="9"/>
      <c r="DY268" s="9"/>
      <c r="DZ268" s="9">
        <f t="shared" si="129"/>
        <v>0</v>
      </c>
      <c r="EA268" s="9">
        <f t="shared" si="130"/>
        <v>0</v>
      </c>
      <c r="EB268" s="9"/>
      <c r="EC268" s="9"/>
      <c r="ED268" s="9"/>
      <c r="EE268" s="9"/>
      <c r="EF268" s="9"/>
      <c r="EG268" s="9"/>
      <c r="EH268" s="9"/>
      <c r="EI268" s="9"/>
      <c r="EJ268" s="23">
        <f t="shared" si="131"/>
        <v>19475</v>
      </c>
      <c r="EK268" s="23">
        <v>0</v>
      </c>
      <c r="EL268" s="23">
        <v>0</v>
      </c>
      <c r="EM268" s="15" t="s">
        <v>95</v>
      </c>
      <c r="EN268" s="40" t="s">
        <v>556</v>
      </c>
      <c r="EO268" s="12" t="s">
        <v>557</v>
      </c>
      <c r="EP268" s="40"/>
      <c r="EQ268" s="40"/>
      <c r="ER268" s="40"/>
      <c r="ES268" s="40"/>
      <c r="ET268" s="40"/>
      <c r="EU268" s="40"/>
      <c r="EV268" s="40"/>
      <c r="EW268" s="40"/>
      <c r="EX268" s="40"/>
      <c r="EY268" s="40" t="s">
        <v>558</v>
      </c>
      <c r="EZ268" s="10" t="s">
        <v>559</v>
      </c>
      <c r="FA268" s="46" t="s">
        <v>258</v>
      </c>
    </row>
    <row r="269" spans="1:157" ht="19.5" customHeight="1">
      <c r="A269" s="27" t="s">
        <v>572</v>
      </c>
      <c r="B269" s="20" t="s">
        <v>415</v>
      </c>
      <c r="C269" s="20" t="s">
        <v>416</v>
      </c>
      <c r="D269" s="20" t="s">
        <v>416</v>
      </c>
      <c r="E269" s="20" t="s">
        <v>65</v>
      </c>
      <c r="F269" s="20"/>
      <c r="G269" s="20"/>
      <c r="H269" s="20" t="s">
        <v>186</v>
      </c>
      <c r="I269" s="20">
        <v>710000000</v>
      </c>
      <c r="J269" s="20" t="s">
        <v>94</v>
      </c>
      <c r="K269" s="20" t="s">
        <v>405</v>
      </c>
      <c r="L269" s="20" t="s">
        <v>31</v>
      </c>
      <c r="M269" s="20" t="s">
        <v>573</v>
      </c>
      <c r="N269" s="20" t="s">
        <v>574</v>
      </c>
      <c r="O269" s="20"/>
      <c r="P269" s="20" t="s">
        <v>418</v>
      </c>
      <c r="Q269" s="20"/>
      <c r="R269" s="20"/>
      <c r="S269" s="20">
        <v>0</v>
      </c>
      <c r="T269" s="20">
        <v>0</v>
      </c>
      <c r="U269" s="20">
        <v>100</v>
      </c>
      <c r="V269" s="20" t="s">
        <v>419</v>
      </c>
      <c r="W269" s="20" t="s">
        <v>76</v>
      </c>
      <c r="X269" s="28">
        <v>37549</v>
      </c>
      <c r="Y269" s="18">
        <v>2495</v>
      </c>
      <c r="Z269" s="18">
        <f t="shared" si="77"/>
        <v>93684755</v>
      </c>
      <c r="AA269" s="19">
        <f>Z269*1.12</f>
        <v>104926925.60000001</v>
      </c>
      <c r="AB269" s="28">
        <v>75098</v>
      </c>
      <c r="AC269" s="18">
        <v>2495</v>
      </c>
      <c r="AD269" s="18">
        <f t="shared" si="79"/>
        <v>187369510</v>
      </c>
      <c r="AE269" s="19">
        <f t="shared" si="83"/>
        <v>209853851.20000002</v>
      </c>
      <c r="AF269" s="28">
        <v>75098</v>
      </c>
      <c r="AG269" s="18">
        <v>2495</v>
      </c>
      <c r="AH269" s="18">
        <f t="shared" si="80"/>
        <v>187369510</v>
      </c>
      <c r="AI269" s="19">
        <f t="shared" si="84"/>
        <v>209853851.20000002</v>
      </c>
      <c r="AJ269" s="28">
        <v>75098</v>
      </c>
      <c r="AK269" s="18">
        <v>2495</v>
      </c>
      <c r="AL269" s="18">
        <f t="shared" si="81"/>
        <v>187369510</v>
      </c>
      <c r="AM269" s="19">
        <f t="shared" si="85"/>
        <v>209853851.20000002</v>
      </c>
      <c r="AN269" s="28">
        <v>75098</v>
      </c>
      <c r="AO269" s="18">
        <v>2495</v>
      </c>
      <c r="AP269" s="18">
        <f t="shared" si="82"/>
        <v>187369510</v>
      </c>
      <c r="AQ269" s="19">
        <f t="shared" si="86"/>
        <v>209853851.20000002</v>
      </c>
      <c r="AR269" s="28">
        <v>75098</v>
      </c>
      <c r="AS269" s="18">
        <v>2495</v>
      </c>
      <c r="AT269" s="18">
        <f t="shared" si="87"/>
        <v>187369510</v>
      </c>
      <c r="AU269" s="19">
        <f t="shared" si="92"/>
        <v>209853851.20000002</v>
      </c>
      <c r="AV269" s="28">
        <v>75098</v>
      </c>
      <c r="AW269" s="18">
        <v>2495</v>
      </c>
      <c r="AX269" s="18">
        <f t="shared" si="88"/>
        <v>187369510</v>
      </c>
      <c r="AY269" s="19">
        <f t="shared" si="93"/>
        <v>209853851.20000002</v>
      </c>
      <c r="AZ269" s="28">
        <v>75098</v>
      </c>
      <c r="BA269" s="18">
        <v>2495</v>
      </c>
      <c r="BB269" s="18">
        <f t="shared" si="89"/>
        <v>187369510</v>
      </c>
      <c r="BC269" s="19">
        <f t="shared" si="94"/>
        <v>209853851.20000002</v>
      </c>
      <c r="BD269" s="28">
        <v>75098</v>
      </c>
      <c r="BE269" s="18">
        <v>2495</v>
      </c>
      <c r="BF269" s="18">
        <f t="shared" si="90"/>
        <v>187369510</v>
      </c>
      <c r="BG269" s="19">
        <f t="shared" si="95"/>
        <v>209853851.20000002</v>
      </c>
      <c r="BH269" s="28">
        <v>75098</v>
      </c>
      <c r="BI269" s="18">
        <v>2495</v>
      </c>
      <c r="BJ269" s="18">
        <f t="shared" si="91"/>
        <v>187369510</v>
      </c>
      <c r="BK269" s="19">
        <f t="shared" si="96"/>
        <v>209853851.20000002</v>
      </c>
      <c r="BL269" s="9"/>
      <c r="BM269" s="9"/>
      <c r="BN269" s="9">
        <f>BL269*BM269</f>
        <v>0</v>
      </c>
      <c r="BO269" s="9">
        <f>IF(AQ269="С НДС",BN269*1.12,BN269)</f>
        <v>0</v>
      </c>
      <c r="BP269" s="9"/>
      <c r="BQ269" s="9"/>
      <c r="BR269" s="9">
        <f>BP269*BQ269</f>
        <v>0</v>
      </c>
      <c r="BS269" s="9">
        <f>IF(AU269="С НДС",BR269*1.12,BR269)</f>
        <v>0</v>
      </c>
      <c r="BT269" s="9"/>
      <c r="BU269" s="9"/>
      <c r="BV269" s="9">
        <f>BT269*BU269</f>
        <v>0</v>
      </c>
      <c r="BW269" s="9">
        <f>IF(AY269="С НДС",BV269*1.12,BV269)</f>
        <v>0</v>
      </c>
      <c r="BX269" s="9"/>
      <c r="BY269" s="9"/>
      <c r="BZ269" s="9">
        <f>BX269*BY269</f>
        <v>0</v>
      </c>
      <c r="CA269" s="9">
        <f>IF(BC269="С НДС",BZ269*1.12,BZ269)</f>
        <v>0</v>
      </c>
      <c r="CB269" s="9"/>
      <c r="CC269" s="9"/>
      <c r="CD269" s="9">
        <f>CB269*CC269</f>
        <v>0</v>
      </c>
      <c r="CE269" s="9">
        <f>IF(BG269="С НДС",CD269*1.12,CD269)</f>
        <v>0</v>
      </c>
      <c r="CF269" s="9"/>
      <c r="CG269" s="9"/>
      <c r="CH269" s="9">
        <f>CF269*CG269</f>
        <v>0</v>
      </c>
      <c r="CI269" s="9">
        <f>IF(BK269="С НДС",CH269*1.12,CH269)</f>
        <v>0</v>
      </c>
      <c r="CJ269" s="9"/>
      <c r="CK269" s="9"/>
      <c r="CL269" s="9">
        <f>CJ269*CK269</f>
        <v>0</v>
      </c>
      <c r="CM269" s="9">
        <f>IF(BO269="С НДС",CL269*1.12,CL269)</f>
        <v>0</v>
      </c>
      <c r="CN269" s="9"/>
      <c r="CO269" s="9"/>
      <c r="CP269" s="9">
        <f>CN269*CO269</f>
        <v>0</v>
      </c>
      <c r="CQ269" s="9">
        <f>IF(BS269="С НДС",CP269*1.12,CP269)</f>
        <v>0</v>
      </c>
      <c r="CR269" s="9"/>
      <c r="CS269" s="9"/>
      <c r="CT269" s="9">
        <f>CR269*CS269</f>
        <v>0</v>
      </c>
      <c r="CU269" s="9">
        <f>IF(BW269="С НДС",CT269*1.12,CT269)</f>
        <v>0</v>
      </c>
      <c r="CV269" s="9"/>
      <c r="CW269" s="9"/>
      <c r="CX269" s="9">
        <f>CV269*CW269</f>
        <v>0</v>
      </c>
      <c r="CY269" s="9">
        <f>IF(CA269="С НДС",CX269*1.12,CX269)</f>
        <v>0</v>
      </c>
      <c r="CZ269" s="9"/>
      <c r="DA269" s="9"/>
      <c r="DB269" s="9">
        <f>CZ269*DA269</f>
        <v>0</v>
      </c>
      <c r="DC269" s="9">
        <f>IF(CE269="С НДС",DB269*1.12,DB269)</f>
        <v>0</v>
      </c>
      <c r="DD269" s="9"/>
      <c r="DE269" s="9"/>
      <c r="DF269" s="9">
        <f>DD269*DE269</f>
        <v>0</v>
      </c>
      <c r="DG269" s="9">
        <f>IF(CI269="С НДС",DF269*1.12,DF269)</f>
        <v>0</v>
      </c>
      <c r="DH269" s="9"/>
      <c r="DI269" s="9"/>
      <c r="DJ269" s="9">
        <f>DH269*DI269</f>
        <v>0</v>
      </c>
      <c r="DK269" s="9">
        <f>IF(CM269="С НДС",DJ269*1.12,DJ269)</f>
        <v>0</v>
      </c>
      <c r="DL269" s="9"/>
      <c r="DM269" s="9"/>
      <c r="DN269" s="9">
        <f>DL269*DM269</f>
        <v>0</v>
      </c>
      <c r="DO269" s="9">
        <f>IF(CQ269="С НДС",DN269*1.12,DN269)</f>
        <v>0</v>
      </c>
      <c r="DP269" s="9"/>
      <c r="DQ269" s="9"/>
      <c r="DR269" s="9">
        <f>DP269*DQ269</f>
        <v>0</v>
      </c>
      <c r="DS269" s="9">
        <f>IF(CU269="С НДС",DR269*1.12,DR269)</f>
        <v>0</v>
      </c>
      <c r="DT269" s="9"/>
      <c r="DU269" s="9"/>
      <c r="DV269" s="9">
        <f>DT269*DU269</f>
        <v>0</v>
      </c>
      <c r="DW269" s="9">
        <f>IF(CY269="С НДС",DV269*1.12,DV269)</f>
        <v>0</v>
      </c>
      <c r="DX269" s="9"/>
      <c r="DY269" s="9"/>
      <c r="DZ269" s="9">
        <f>DX269*DY269</f>
        <v>0</v>
      </c>
      <c r="EA269" s="9">
        <f>IF(DC269="С НДС",DZ269*1.12,DZ269)</f>
        <v>0</v>
      </c>
      <c r="EB269" s="9"/>
      <c r="EC269" s="9"/>
      <c r="ED269" s="9"/>
      <c r="EE269" s="9"/>
      <c r="EF269" s="9"/>
      <c r="EG269" s="9"/>
      <c r="EH269" s="9"/>
      <c r="EI269" s="9"/>
      <c r="EJ269" s="23">
        <f t="shared" si="131"/>
        <v>713431</v>
      </c>
      <c r="EK269" s="23">
        <v>0</v>
      </c>
      <c r="EL269" s="23">
        <v>0</v>
      </c>
      <c r="EM269" s="29" t="s">
        <v>95</v>
      </c>
      <c r="EN269" s="20" t="s">
        <v>556</v>
      </c>
      <c r="EO269" s="20" t="s">
        <v>557</v>
      </c>
      <c r="EP269" s="20"/>
      <c r="EQ269" s="20"/>
      <c r="ER269" s="20"/>
      <c r="ES269" s="20"/>
      <c r="ET269" s="20"/>
      <c r="EU269" s="20"/>
      <c r="EV269" s="20"/>
      <c r="EW269" s="20"/>
      <c r="EX269" s="20"/>
      <c r="EY269" s="40" t="s">
        <v>558</v>
      </c>
      <c r="EZ269" s="10" t="s">
        <v>559</v>
      </c>
      <c r="FA269" s="46" t="s">
        <v>258</v>
      </c>
    </row>
    <row r="270" spans="1:157" ht="19.5" customHeight="1">
      <c r="A270" s="27" t="s">
        <v>606</v>
      </c>
      <c r="B270" s="20" t="s">
        <v>415</v>
      </c>
      <c r="C270" s="20" t="s">
        <v>416</v>
      </c>
      <c r="D270" s="20" t="s">
        <v>416</v>
      </c>
      <c r="E270" s="20" t="s">
        <v>65</v>
      </c>
      <c r="F270" s="20"/>
      <c r="G270" s="20"/>
      <c r="H270" s="20" t="s">
        <v>186</v>
      </c>
      <c r="I270" s="20">
        <v>710000000</v>
      </c>
      <c r="J270" s="20" t="s">
        <v>94</v>
      </c>
      <c r="K270" s="20" t="s">
        <v>592</v>
      </c>
      <c r="L270" s="20" t="s">
        <v>31</v>
      </c>
      <c r="M270" s="20" t="s">
        <v>573</v>
      </c>
      <c r="N270" s="20" t="s">
        <v>574</v>
      </c>
      <c r="O270" s="20"/>
      <c r="P270" s="20" t="s">
        <v>418</v>
      </c>
      <c r="Q270" s="20"/>
      <c r="R270" s="20"/>
      <c r="S270" s="20">
        <v>0</v>
      </c>
      <c r="T270" s="20">
        <v>0</v>
      </c>
      <c r="U270" s="20">
        <v>100</v>
      </c>
      <c r="V270" s="20" t="s">
        <v>419</v>
      </c>
      <c r="W270" s="20" t="s">
        <v>76</v>
      </c>
      <c r="X270" s="28">
        <v>25033</v>
      </c>
      <c r="Y270" s="18">
        <v>2495</v>
      </c>
      <c r="Z270" s="18">
        <f>X270*Y270</f>
        <v>62457335</v>
      </c>
      <c r="AA270" s="19">
        <f>Z270*1.12</f>
        <v>69952215.2</v>
      </c>
      <c r="AB270" s="28">
        <v>75098</v>
      </c>
      <c r="AC270" s="18">
        <v>2495</v>
      </c>
      <c r="AD270" s="18">
        <f>AB270*AC270</f>
        <v>187369510</v>
      </c>
      <c r="AE270" s="19">
        <f>AD270*1.12</f>
        <v>209853851.20000002</v>
      </c>
      <c r="AF270" s="28">
        <v>75098</v>
      </c>
      <c r="AG270" s="18">
        <v>2495</v>
      </c>
      <c r="AH270" s="18">
        <f>AF270*AG270</f>
        <v>187369510</v>
      </c>
      <c r="AI270" s="19">
        <f>AH270*1.12</f>
        <v>209853851.20000002</v>
      </c>
      <c r="AJ270" s="28">
        <v>75098</v>
      </c>
      <c r="AK270" s="18">
        <v>2495</v>
      </c>
      <c r="AL270" s="18">
        <f>AJ270*AK270</f>
        <v>187369510</v>
      </c>
      <c r="AM270" s="19">
        <f>AL270*1.12</f>
        <v>209853851.20000002</v>
      </c>
      <c r="AN270" s="28">
        <v>75098</v>
      </c>
      <c r="AO270" s="18">
        <v>2495</v>
      </c>
      <c r="AP270" s="18">
        <f>AN270*AO270</f>
        <v>187369510</v>
      </c>
      <c r="AQ270" s="19">
        <f>AP270*1.12</f>
        <v>209853851.20000002</v>
      </c>
      <c r="AR270" s="28">
        <v>75098</v>
      </c>
      <c r="AS270" s="18">
        <v>2495</v>
      </c>
      <c r="AT270" s="18">
        <f>AR270*AS270</f>
        <v>187369510</v>
      </c>
      <c r="AU270" s="19">
        <f>AT270*1.12</f>
        <v>209853851.20000002</v>
      </c>
      <c r="AV270" s="28">
        <v>75098</v>
      </c>
      <c r="AW270" s="18">
        <v>2495</v>
      </c>
      <c r="AX270" s="18">
        <f>AV270*AW270</f>
        <v>187369510</v>
      </c>
      <c r="AY270" s="19">
        <f>AX270*1.12</f>
        <v>209853851.20000002</v>
      </c>
      <c r="AZ270" s="28">
        <v>75098</v>
      </c>
      <c r="BA270" s="18">
        <v>2495</v>
      </c>
      <c r="BB270" s="18">
        <f>AZ270*BA270</f>
        <v>187369510</v>
      </c>
      <c r="BC270" s="19">
        <f>BB270*1.12</f>
        <v>209853851.20000002</v>
      </c>
      <c r="BD270" s="28">
        <v>75098</v>
      </c>
      <c r="BE270" s="18">
        <v>2495</v>
      </c>
      <c r="BF270" s="18">
        <f>BD270*BE270</f>
        <v>187369510</v>
      </c>
      <c r="BG270" s="19">
        <f>BF270*1.12</f>
        <v>209853851.20000002</v>
      </c>
      <c r="BH270" s="28">
        <v>75098</v>
      </c>
      <c r="BI270" s="18">
        <v>2495</v>
      </c>
      <c r="BJ270" s="18">
        <f>BH270*BI270</f>
        <v>187369510</v>
      </c>
      <c r="BK270" s="19">
        <f>BJ270*1.12</f>
        <v>209853851.20000002</v>
      </c>
      <c r="BL270" s="9"/>
      <c r="BM270" s="9"/>
      <c r="BN270" s="9">
        <f>BL270*BM270</f>
        <v>0</v>
      </c>
      <c r="BO270" s="9">
        <f>IF(AQ270="С НДС",BN270*1.12,BN270)</f>
        <v>0</v>
      </c>
      <c r="BP270" s="9"/>
      <c r="BQ270" s="9"/>
      <c r="BR270" s="9">
        <f>BP270*BQ270</f>
        <v>0</v>
      </c>
      <c r="BS270" s="9">
        <f>IF(AU270="С НДС",BR270*1.12,BR270)</f>
        <v>0</v>
      </c>
      <c r="BT270" s="9"/>
      <c r="BU270" s="9"/>
      <c r="BV270" s="9">
        <f>BT270*BU270</f>
        <v>0</v>
      </c>
      <c r="BW270" s="9">
        <f>IF(AY270="С НДС",BV270*1.12,BV270)</f>
        <v>0</v>
      </c>
      <c r="BX270" s="9"/>
      <c r="BY270" s="9"/>
      <c r="BZ270" s="9">
        <f>BX270*BY270</f>
        <v>0</v>
      </c>
      <c r="CA270" s="9">
        <f>IF(BC270="С НДС",BZ270*1.12,BZ270)</f>
        <v>0</v>
      </c>
      <c r="CB270" s="9"/>
      <c r="CC270" s="9"/>
      <c r="CD270" s="9">
        <f>CB270*CC270</f>
        <v>0</v>
      </c>
      <c r="CE270" s="9">
        <f>IF(BG270="С НДС",CD270*1.12,CD270)</f>
        <v>0</v>
      </c>
      <c r="CF270" s="9"/>
      <c r="CG270" s="9"/>
      <c r="CH270" s="9">
        <f>CF270*CG270</f>
        <v>0</v>
      </c>
      <c r="CI270" s="9">
        <f>IF(BK270="С НДС",CH270*1.12,CH270)</f>
        <v>0</v>
      </c>
      <c r="CJ270" s="9"/>
      <c r="CK270" s="9"/>
      <c r="CL270" s="9">
        <f>CJ270*CK270</f>
        <v>0</v>
      </c>
      <c r="CM270" s="9">
        <f>IF(BO270="С НДС",CL270*1.12,CL270)</f>
        <v>0</v>
      </c>
      <c r="CN270" s="9"/>
      <c r="CO270" s="9"/>
      <c r="CP270" s="9">
        <f>CN270*CO270</f>
        <v>0</v>
      </c>
      <c r="CQ270" s="9">
        <f>IF(BS270="С НДС",CP270*1.12,CP270)</f>
        <v>0</v>
      </c>
      <c r="CR270" s="9"/>
      <c r="CS270" s="9"/>
      <c r="CT270" s="9">
        <f>CR270*CS270</f>
        <v>0</v>
      </c>
      <c r="CU270" s="9">
        <f>IF(BW270="С НДС",CT270*1.12,CT270)</f>
        <v>0</v>
      </c>
      <c r="CV270" s="9"/>
      <c r="CW270" s="9"/>
      <c r="CX270" s="9">
        <f>CV270*CW270</f>
        <v>0</v>
      </c>
      <c r="CY270" s="9">
        <f>IF(CA270="С НДС",CX270*1.12,CX270)</f>
        <v>0</v>
      </c>
      <c r="CZ270" s="9"/>
      <c r="DA270" s="9"/>
      <c r="DB270" s="9">
        <f>CZ270*DA270</f>
        <v>0</v>
      </c>
      <c r="DC270" s="9">
        <f>IF(CE270="С НДС",DB270*1.12,DB270)</f>
        <v>0</v>
      </c>
      <c r="DD270" s="9"/>
      <c r="DE270" s="9"/>
      <c r="DF270" s="9">
        <f>DD270*DE270</f>
        <v>0</v>
      </c>
      <c r="DG270" s="9">
        <f>IF(CI270="С НДС",DF270*1.12,DF270)</f>
        <v>0</v>
      </c>
      <c r="DH270" s="9"/>
      <c r="DI270" s="9"/>
      <c r="DJ270" s="9">
        <f>DH270*DI270</f>
        <v>0</v>
      </c>
      <c r="DK270" s="9">
        <f>IF(CM270="С НДС",DJ270*1.12,DJ270)</f>
        <v>0</v>
      </c>
      <c r="DL270" s="9"/>
      <c r="DM270" s="9"/>
      <c r="DN270" s="9">
        <f>DL270*DM270</f>
        <v>0</v>
      </c>
      <c r="DO270" s="9">
        <f>IF(CQ270="С НДС",DN270*1.12,DN270)</f>
        <v>0</v>
      </c>
      <c r="DP270" s="9"/>
      <c r="DQ270" s="9"/>
      <c r="DR270" s="9">
        <f>DP270*DQ270</f>
        <v>0</v>
      </c>
      <c r="DS270" s="9">
        <f>IF(CU270="С НДС",DR270*1.12,DR270)</f>
        <v>0</v>
      </c>
      <c r="DT270" s="9"/>
      <c r="DU270" s="9"/>
      <c r="DV270" s="9">
        <f>DT270*DU270</f>
        <v>0</v>
      </c>
      <c r="DW270" s="9">
        <f>IF(CY270="С НДС",DV270*1.12,DV270)</f>
        <v>0</v>
      </c>
      <c r="DX270" s="9"/>
      <c r="DY270" s="9"/>
      <c r="DZ270" s="9">
        <f>DX270*DY270</f>
        <v>0</v>
      </c>
      <c r="EA270" s="9">
        <f>IF(DC270="С НДС",DZ270*1.12,DZ270)</f>
        <v>0</v>
      </c>
      <c r="EB270" s="9"/>
      <c r="EC270" s="9"/>
      <c r="ED270" s="9"/>
      <c r="EE270" s="9"/>
      <c r="EF270" s="9"/>
      <c r="EG270" s="9"/>
      <c r="EH270" s="9"/>
      <c r="EI270" s="9"/>
      <c r="EJ270" s="23">
        <f>X270+AB270+AF270+AJ270+AN270+AR270+AV270+AZ270+BD270+BH270+BL270+BP270+BT270+BX270+CB270+CF270+CJ270+CN270+CR270+CV270+CZ270+DD270+DH270+DL270+DP270+DT270+DX270</f>
        <v>700915</v>
      </c>
      <c r="EK270" s="23">
        <v>0</v>
      </c>
      <c r="EL270" s="23">
        <v>0</v>
      </c>
      <c r="EM270" s="29" t="s">
        <v>95</v>
      </c>
      <c r="EN270" s="20" t="s">
        <v>556</v>
      </c>
      <c r="EO270" s="20" t="s">
        <v>557</v>
      </c>
      <c r="EP270" s="20"/>
      <c r="EQ270" s="20"/>
      <c r="ER270" s="20"/>
      <c r="ES270" s="20"/>
      <c r="ET270" s="20"/>
      <c r="EU270" s="20"/>
      <c r="EV270" s="20"/>
      <c r="EW270" s="20"/>
      <c r="EX270" s="20"/>
      <c r="EY270" s="40" t="s">
        <v>558</v>
      </c>
      <c r="EZ270" s="10" t="s">
        <v>559</v>
      </c>
      <c r="FA270" s="46" t="s">
        <v>258</v>
      </c>
    </row>
    <row r="271" spans="1:157" ht="19.5" customHeight="1">
      <c r="A271" s="25" t="s">
        <v>432</v>
      </c>
      <c r="B271" s="40" t="s">
        <v>415</v>
      </c>
      <c r="C271" s="40" t="s">
        <v>416</v>
      </c>
      <c r="D271" s="40" t="s">
        <v>416</v>
      </c>
      <c r="E271" s="40" t="s">
        <v>65</v>
      </c>
      <c r="F271" s="40"/>
      <c r="G271" s="40"/>
      <c r="H271" s="40">
        <v>100</v>
      </c>
      <c r="I271" s="40">
        <v>710000000</v>
      </c>
      <c r="J271" s="40" t="s">
        <v>227</v>
      </c>
      <c r="K271" s="40" t="s">
        <v>405</v>
      </c>
      <c r="L271" s="40" t="s">
        <v>31</v>
      </c>
      <c r="M271" s="40">
        <v>230000000</v>
      </c>
      <c r="N271" s="40" t="s">
        <v>433</v>
      </c>
      <c r="O271" s="40"/>
      <c r="P271" s="40" t="s">
        <v>418</v>
      </c>
      <c r="Q271" s="40"/>
      <c r="R271" s="40"/>
      <c r="S271" s="40">
        <v>0</v>
      </c>
      <c r="T271" s="40">
        <v>0</v>
      </c>
      <c r="U271" s="40">
        <v>100</v>
      </c>
      <c r="V271" s="40" t="s">
        <v>419</v>
      </c>
      <c r="W271" s="40" t="s">
        <v>76</v>
      </c>
      <c r="X271" s="33">
        <v>1605</v>
      </c>
      <c r="Y271" s="9">
        <v>1656</v>
      </c>
      <c r="Z271" s="9">
        <f t="shared" si="77"/>
        <v>2657880</v>
      </c>
      <c r="AA271" s="23">
        <f t="shared" si="78"/>
        <v>2976825.6</v>
      </c>
      <c r="AB271" s="33">
        <v>3210</v>
      </c>
      <c r="AC271" s="9">
        <v>1656</v>
      </c>
      <c r="AD271" s="9">
        <f t="shared" si="79"/>
        <v>5315760</v>
      </c>
      <c r="AE271" s="23">
        <f t="shared" si="83"/>
        <v>5953651.2</v>
      </c>
      <c r="AF271" s="33">
        <v>3210</v>
      </c>
      <c r="AG271" s="9">
        <v>1656</v>
      </c>
      <c r="AH271" s="9">
        <f t="shared" si="80"/>
        <v>5315760</v>
      </c>
      <c r="AI271" s="23">
        <f t="shared" si="84"/>
        <v>5953651.2</v>
      </c>
      <c r="AJ271" s="33">
        <v>3210</v>
      </c>
      <c r="AK271" s="9">
        <v>1656</v>
      </c>
      <c r="AL271" s="9">
        <f t="shared" si="81"/>
        <v>5315760</v>
      </c>
      <c r="AM271" s="23">
        <f t="shared" si="85"/>
        <v>5953651.2</v>
      </c>
      <c r="AN271" s="33">
        <v>3210</v>
      </c>
      <c r="AO271" s="9">
        <v>1656</v>
      </c>
      <c r="AP271" s="9">
        <f t="shared" si="82"/>
        <v>5315760</v>
      </c>
      <c r="AQ271" s="23">
        <f t="shared" si="86"/>
        <v>5953651.2</v>
      </c>
      <c r="AR271" s="33">
        <v>3210</v>
      </c>
      <c r="AS271" s="9">
        <v>1656</v>
      </c>
      <c r="AT271" s="9">
        <f t="shared" si="87"/>
        <v>5315760</v>
      </c>
      <c r="AU271" s="23">
        <f t="shared" si="92"/>
        <v>5953651.2</v>
      </c>
      <c r="AV271" s="33">
        <v>3210</v>
      </c>
      <c r="AW271" s="9">
        <v>1656</v>
      </c>
      <c r="AX271" s="9">
        <f t="shared" si="88"/>
        <v>5315760</v>
      </c>
      <c r="AY271" s="23">
        <f t="shared" si="93"/>
        <v>5953651.2</v>
      </c>
      <c r="AZ271" s="33">
        <v>3210</v>
      </c>
      <c r="BA271" s="9">
        <v>1656</v>
      </c>
      <c r="BB271" s="9">
        <f t="shared" si="89"/>
        <v>5315760</v>
      </c>
      <c r="BC271" s="23">
        <f t="shared" si="94"/>
        <v>5953651.2</v>
      </c>
      <c r="BD271" s="33">
        <v>3210</v>
      </c>
      <c r="BE271" s="9">
        <v>1656</v>
      </c>
      <c r="BF271" s="9">
        <f t="shared" si="90"/>
        <v>5315760</v>
      </c>
      <c r="BG271" s="23">
        <f t="shared" si="95"/>
        <v>5953651.2</v>
      </c>
      <c r="BH271" s="33">
        <v>3210</v>
      </c>
      <c r="BI271" s="9">
        <v>1656</v>
      </c>
      <c r="BJ271" s="9">
        <f t="shared" si="91"/>
        <v>5315760</v>
      </c>
      <c r="BK271" s="23">
        <f t="shared" si="96"/>
        <v>5953651.2</v>
      </c>
      <c r="BL271" s="9"/>
      <c r="BM271" s="9"/>
      <c r="BN271" s="9">
        <f t="shared" si="97"/>
        <v>0</v>
      </c>
      <c r="BO271" s="9">
        <f t="shared" si="98"/>
        <v>0</v>
      </c>
      <c r="BP271" s="9"/>
      <c r="BQ271" s="9"/>
      <c r="BR271" s="9">
        <f t="shared" si="99"/>
        <v>0</v>
      </c>
      <c r="BS271" s="9">
        <f t="shared" si="100"/>
        <v>0</v>
      </c>
      <c r="BT271" s="9"/>
      <c r="BU271" s="9"/>
      <c r="BV271" s="9">
        <f t="shared" si="101"/>
        <v>0</v>
      </c>
      <c r="BW271" s="9">
        <f t="shared" si="102"/>
        <v>0</v>
      </c>
      <c r="BX271" s="9"/>
      <c r="BY271" s="9"/>
      <c r="BZ271" s="9">
        <f t="shared" si="103"/>
        <v>0</v>
      </c>
      <c r="CA271" s="9">
        <f t="shared" si="104"/>
        <v>0</v>
      </c>
      <c r="CB271" s="9"/>
      <c r="CC271" s="9"/>
      <c r="CD271" s="9">
        <f t="shared" si="105"/>
        <v>0</v>
      </c>
      <c r="CE271" s="9">
        <f t="shared" si="106"/>
        <v>0</v>
      </c>
      <c r="CF271" s="9"/>
      <c r="CG271" s="9"/>
      <c r="CH271" s="9">
        <f t="shared" si="107"/>
        <v>0</v>
      </c>
      <c r="CI271" s="9">
        <f t="shared" si="108"/>
        <v>0</v>
      </c>
      <c r="CJ271" s="9"/>
      <c r="CK271" s="9"/>
      <c r="CL271" s="9">
        <f t="shared" si="109"/>
        <v>0</v>
      </c>
      <c r="CM271" s="9">
        <f t="shared" si="110"/>
        <v>0</v>
      </c>
      <c r="CN271" s="9"/>
      <c r="CO271" s="9"/>
      <c r="CP271" s="9">
        <f t="shared" si="111"/>
        <v>0</v>
      </c>
      <c r="CQ271" s="9">
        <f t="shared" si="112"/>
        <v>0</v>
      </c>
      <c r="CR271" s="9"/>
      <c r="CS271" s="9"/>
      <c r="CT271" s="9">
        <f t="shared" si="113"/>
        <v>0</v>
      </c>
      <c r="CU271" s="9">
        <f t="shared" si="114"/>
        <v>0</v>
      </c>
      <c r="CV271" s="9"/>
      <c r="CW271" s="9"/>
      <c r="CX271" s="9">
        <f t="shared" si="115"/>
        <v>0</v>
      </c>
      <c r="CY271" s="9">
        <f t="shared" si="116"/>
        <v>0</v>
      </c>
      <c r="CZ271" s="9"/>
      <c r="DA271" s="9"/>
      <c r="DB271" s="9">
        <f t="shared" si="117"/>
        <v>0</v>
      </c>
      <c r="DC271" s="9">
        <f t="shared" si="118"/>
        <v>0</v>
      </c>
      <c r="DD271" s="9"/>
      <c r="DE271" s="9"/>
      <c r="DF271" s="9">
        <f t="shared" si="119"/>
        <v>0</v>
      </c>
      <c r="DG271" s="9">
        <f t="shared" si="120"/>
        <v>0</v>
      </c>
      <c r="DH271" s="9"/>
      <c r="DI271" s="9"/>
      <c r="DJ271" s="9">
        <f t="shared" si="121"/>
        <v>0</v>
      </c>
      <c r="DK271" s="9">
        <f t="shared" si="122"/>
        <v>0</v>
      </c>
      <c r="DL271" s="9"/>
      <c r="DM271" s="9"/>
      <c r="DN271" s="9">
        <f t="shared" si="123"/>
        <v>0</v>
      </c>
      <c r="DO271" s="9">
        <f t="shared" si="124"/>
        <v>0</v>
      </c>
      <c r="DP271" s="9"/>
      <c r="DQ271" s="9"/>
      <c r="DR271" s="9">
        <f t="shared" si="125"/>
        <v>0</v>
      </c>
      <c r="DS271" s="9">
        <f t="shared" si="126"/>
        <v>0</v>
      </c>
      <c r="DT271" s="9"/>
      <c r="DU271" s="9"/>
      <c r="DV271" s="9">
        <f t="shared" si="127"/>
        <v>0</v>
      </c>
      <c r="DW271" s="9">
        <f t="shared" si="128"/>
        <v>0</v>
      </c>
      <c r="DX271" s="9"/>
      <c r="DY271" s="9"/>
      <c r="DZ271" s="9">
        <f t="shared" si="129"/>
        <v>0</v>
      </c>
      <c r="EA271" s="9">
        <f t="shared" si="130"/>
        <v>0</v>
      </c>
      <c r="EB271" s="9"/>
      <c r="EC271" s="9"/>
      <c r="ED271" s="9"/>
      <c r="EE271" s="9"/>
      <c r="EF271" s="9"/>
      <c r="EG271" s="9"/>
      <c r="EH271" s="9"/>
      <c r="EI271" s="9"/>
      <c r="EJ271" s="23">
        <f t="shared" si="131"/>
        <v>30495</v>
      </c>
      <c r="EK271" s="23">
        <v>0</v>
      </c>
      <c r="EL271" s="23">
        <v>0</v>
      </c>
      <c r="EM271" s="40" t="s">
        <v>95</v>
      </c>
      <c r="EN271" s="40" t="s">
        <v>556</v>
      </c>
      <c r="EO271" s="40" t="s">
        <v>557</v>
      </c>
      <c r="EP271" s="40"/>
      <c r="EQ271" s="40"/>
      <c r="ER271" s="40"/>
      <c r="ES271" s="40"/>
      <c r="ET271" s="40"/>
      <c r="EU271" s="40"/>
      <c r="EV271" s="40"/>
      <c r="EW271" s="40"/>
      <c r="EX271" s="40"/>
      <c r="EY271" s="40" t="s">
        <v>558</v>
      </c>
      <c r="EZ271" s="10" t="s">
        <v>559</v>
      </c>
      <c r="FA271" s="46" t="s">
        <v>258</v>
      </c>
    </row>
    <row r="272" spans="1:157" ht="19.5" customHeight="1">
      <c r="A272" s="27" t="s">
        <v>575</v>
      </c>
      <c r="B272" s="20" t="s">
        <v>415</v>
      </c>
      <c r="C272" s="20" t="s">
        <v>416</v>
      </c>
      <c r="D272" s="20" t="s">
        <v>416</v>
      </c>
      <c r="E272" s="20" t="s">
        <v>65</v>
      </c>
      <c r="F272" s="20"/>
      <c r="G272" s="20"/>
      <c r="H272" s="20" t="s">
        <v>186</v>
      </c>
      <c r="I272" s="20">
        <v>710000000</v>
      </c>
      <c r="J272" s="20" t="s">
        <v>94</v>
      </c>
      <c r="K272" s="20" t="s">
        <v>405</v>
      </c>
      <c r="L272" s="20" t="s">
        <v>31</v>
      </c>
      <c r="M272" s="20">
        <v>510000000</v>
      </c>
      <c r="N272" s="20" t="s">
        <v>576</v>
      </c>
      <c r="O272" s="20"/>
      <c r="P272" s="20" t="s">
        <v>418</v>
      </c>
      <c r="Q272" s="20"/>
      <c r="R272" s="20"/>
      <c r="S272" s="20">
        <v>0</v>
      </c>
      <c r="T272" s="20">
        <v>0</v>
      </c>
      <c r="U272" s="20">
        <v>100</v>
      </c>
      <c r="V272" s="20" t="s">
        <v>419</v>
      </c>
      <c r="W272" s="20" t="s">
        <v>76</v>
      </c>
      <c r="X272" s="34">
        <v>20500</v>
      </c>
      <c r="Y272" s="18">
        <v>2495</v>
      </c>
      <c r="Z272" s="18">
        <f t="shared" si="77"/>
        <v>51147500</v>
      </c>
      <c r="AA272" s="19">
        <f>Z272*1.12</f>
        <v>57285200.00000001</v>
      </c>
      <c r="AB272" s="34">
        <v>41000</v>
      </c>
      <c r="AC272" s="18">
        <v>2495</v>
      </c>
      <c r="AD272" s="18">
        <f t="shared" si="79"/>
        <v>102295000</v>
      </c>
      <c r="AE272" s="19">
        <f t="shared" si="83"/>
        <v>114570400.00000001</v>
      </c>
      <c r="AF272" s="34">
        <v>41000</v>
      </c>
      <c r="AG272" s="18">
        <v>2495</v>
      </c>
      <c r="AH272" s="18">
        <f t="shared" si="80"/>
        <v>102295000</v>
      </c>
      <c r="AI272" s="19">
        <f t="shared" si="84"/>
        <v>114570400.00000001</v>
      </c>
      <c r="AJ272" s="34">
        <v>41000</v>
      </c>
      <c r="AK272" s="18">
        <v>2495</v>
      </c>
      <c r="AL272" s="18">
        <f t="shared" si="81"/>
        <v>102295000</v>
      </c>
      <c r="AM272" s="19">
        <f t="shared" si="85"/>
        <v>114570400.00000001</v>
      </c>
      <c r="AN272" s="34">
        <v>41000</v>
      </c>
      <c r="AO272" s="18">
        <v>2495</v>
      </c>
      <c r="AP272" s="18">
        <f t="shared" si="82"/>
        <v>102295000</v>
      </c>
      <c r="AQ272" s="19">
        <f t="shared" si="86"/>
        <v>114570400.00000001</v>
      </c>
      <c r="AR272" s="34">
        <v>41000</v>
      </c>
      <c r="AS272" s="18">
        <v>2495</v>
      </c>
      <c r="AT272" s="18">
        <f t="shared" si="87"/>
        <v>102295000</v>
      </c>
      <c r="AU272" s="19">
        <f t="shared" si="92"/>
        <v>114570400.00000001</v>
      </c>
      <c r="AV272" s="34">
        <v>41000</v>
      </c>
      <c r="AW272" s="18">
        <v>2495</v>
      </c>
      <c r="AX272" s="18">
        <f t="shared" si="88"/>
        <v>102295000</v>
      </c>
      <c r="AY272" s="19">
        <f t="shared" si="93"/>
        <v>114570400.00000001</v>
      </c>
      <c r="AZ272" s="34">
        <v>41000</v>
      </c>
      <c r="BA272" s="18">
        <v>2495</v>
      </c>
      <c r="BB272" s="18">
        <f t="shared" si="89"/>
        <v>102295000</v>
      </c>
      <c r="BC272" s="19">
        <f t="shared" si="94"/>
        <v>114570400.00000001</v>
      </c>
      <c r="BD272" s="34">
        <v>41000</v>
      </c>
      <c r="BE272" s="18">
        <v>2495</v>
      </c>
      <c r="BF272" s="18">
        <f t="shared" si="90"/>
        <v>102295000</v>
      </c>
      <c r="BG272" s="19">
        <f t="shared" si="95"/>
        <v>114570400.00000001</v>
      </c>
      <c r="BH272" s="34">
        <v>41000</v>
      </c>
      <c r="BI272" s="18">
        <v>2495</v>
      </c>
      <c r="BJ272" s="18">
        <f t="shared" si="91"/>
        <v>102295000</v>
      </c>
      <c r="BK272" s="19">
        <f t="shared" si="96"/>
        <v>114570400.00000001</v>
      </c>
      <c r="BL272" s="9"/>
      <c r="BM272" s="9"/>
      <c r="BN272" s="9">
        <f t="shared" si="97"/>
        <v>0</v>
      </c>
      <c r="BO272" s="9">
        <f t="shared" si="98"/>
        <v>0</v>
      </c>
      <c r="BP272" s="9"/>
      <c r="BQ272" s="9"/>
      <c r="BR272" s="9">
        <f t="shared" si="99"/>
        <v>0</v>
      </c>
      <c r="BS272" s="9">
        <f t="shared" si="100"/>
        <v>0</v>
      </c>
      <c r="BT272" s="9"/>
      <c r="BU272" s="9"/>
      <c r="BV272" s="9">
        <f t="shared" si="101"/>
        <v>0</v>
      </c>
      <c r="BW272" s="9">
        <f t="shared" si="102"/>
        <v>0</v>
      </c>
      <c r="BX272" s="9"/>
      <c r="BY272" s="9"/>
      <c r="BZ272" s="9">
        <f t="shared" si="103"/>
        <v>0</v>
      </c>
      <c r="CA272" s="9">
        <f t="shared" si="104"/>
        <v>0</v>
      </c>
      <c r="CB272" s="9"/>
      <c r="CC272" s="9"/>
      <c r="CD272" s="9">
        <f t="shared" si="105"/>
        <v>0</v>
      </c>
      <c r="CE272" s="9">
        <f t="shared" si="106"/>
        <v>0</v>
      </c>
      <c r="CF272" s="9"/>
      <c r="CG272" s="9"/>
      <c r="CH272" s="9">
        <f t="shared" si="107"/>
        <v>0</v>
      </c>
      <c r="CI272" s="9">
        <f t="shared" si="108"/>
        <v>0</v>
      </c>
      <c r="CJ272" s="9"/>
      <c r="CK272" s="9"/>
      <c r="CL272" s="9">
        <f t="shared" si="109"/>
        <v>0</v>
      </c>
      <c r="CM272" s="9">
        <f t="shared" si="110"/>
        <v>0</v>
      </c>
      <c r="CN272" s="9"/>
      <c r="CO272" s="9"/>
      <c r="CP272" s="9">
        <f t="shared" si="111"/>
        <v>0</v>
      </c>
      <c r="CQ272" s="9">
        <f t="shared" si="112"/>
        <v>0</v>
      </c>
      <c r="CR272" s="9"/>
      <c r="CS272" s="9"/>
      <c r="CT272" s="9">
        <f t="shared" si="113"/>
        <v>0</v>
      </c>
      <c r="CU272" s="9">
        <f t="shared" si="114"/>
        <v>0</v>
      </c>
      <c r="CV272" s="9"/>
      <c r="CW272" s="9"/>
      <c r="CX272" s="9">
        <f t="shared" si="115"/>
        <v>0</v>
      </c>
      <c r="CY272" s="9">
        <f t="shared" si="116"/>
        <v>0</v>
      </c>
      <c r="CZ272" s="9"/>
      <c r="DA272" s="9"/>
      <c r="DB272" s="9">
        <f t="shared" si="117"/>
        <v>0</v>
      </c>
      <c r="DC272" s="9">
        <f t="shared" si="118"/>
        <v>0</v>
      </c>
      <c r="DD272" s="9"/>
      <c r="DE272" s="9"/>
      <c r="DF272" s="9">
        <f t="shared" si="119"/>
        <v>0</v>
      </c>
      <c r="DG272" s="9">
        <f t="shared" si="120"/>
        <v>0</v>
      </c>
      <c r="DH272" s="9"/>
      <c r="DI272" s="9"/>
      <c r="DJ272" s="9">
        <f t="shared" si="121"/>
        <v>0</v>
      </c>
      <c r="DK272" s="9">
        <f t="shared" si="122"/>
        <v>0</v>
      </c>
      <c r="DL272" s="9"/>
      <c r="DM272" s="9"/>
      <c r="DN272" s="9">
        <f t="shared" si="123"/>
        <v>0</v>
      </c>
      <c r="DO272" s="9">
        <f t="shared" si="124"/>
        <v>0</v>
      </c>
      <c r="DP272" s="9"/>
      <c r="DQ272" s="9"/>
      <c r="DR272" s="9">
        <f t="shared" si="125"/>
        <v>0</v>
      </c>
      <c r="DS272" s="9">
        <f t="shared" si="126"/>
        <v>0</v>
      </c>
      <c r="DT272" s="9"/>
      <c r="DU272" s="9"/>
      <c r="DV272" s="9">
        <f t="shared" si="127"/>
        <v>0</v>
      </c>
      <c r="DW272" s="9">
        <f t="shared" si="128"/>
        <v>0</v>
      </c>
      <c r="DX272" s="9"/>
      <c r="DY272" s="9"/>
      <c r="DZ272" s="9">
        <f t="shared" si="129"/>
        <v>0</v>
      </c>
      <c r="EA272" s="9">
        <f t="shared" si="130"/>
        <v>0</v>
      </c>
      <c r="EB272" s="9"/>
      <c r="EC272" s="9"/>
      <c r="ED272" s="9"/>
      <c r="EE272" s="9"/>
      <c r="EF272" s="9"/>
      <c r="EG272" s="9"/>
      <c r="EH272" s="9"/>
      <c r="EI272" s="9"/>
      <c r="EJ272" s="23">
        <f>X272+AB272+AF272+AJ272+AN272+AR272+AV272+AZ272+BD272+BH272+BL272+BP272+BT272+BX272+CB272+CF272+CJ272+CN272+CR272+CV272+CZ272+DD272+DH272+DL272+DP272+DT272+DX272</f>
        <v>389500</v>
      </c>
      <c r="EK272" s="23">
        <v>0</v>
      </c>
      <c r="EL272" s="23">
        <v>0</v>
      </c>
      <c r="EM272" s="29" t="s">
        <v>95</v>
      </c>
      <c r="EN272" s="20" t="s">
        <v>556</v>
      </c>
      <c r="EO272" s="20" t="s">
        <v>557</v>
      </c>
      <c r="EP272" s="20"/>
      <c r="EQ272" s="20"/>
      <c r="ER272" s="20"/>
      <c r="ES272" s="20"/>
      <c r="ET272" s="20"/>
      <c r="EU272" s="20"/>
      <c r="EV272" s="20"/>
      <c r="EW272" s="20"/>
      <c r="EX272" s="20"/>
      <c r="EY272" s="40" t="s">
        <v>558</v>
      </c>
      <c r="EZ272" s="10" t="s">
        <v>559</v>
      </c>
      <c r="FA272" s="46" t="s">
        <v>258</v>
      </c>
    </row>
    <row r="273" spans="1:157" ht="19.5" customHeight="1">
      <c r="A273" s="27" t="s">
        <v>607</v>
      </c>
      <c r="B273" s="20" t="s">
        <v>415</v>
      </c>
      <c r="C273" s="20" t="s">
        <v>416</v>
      </c>
      <c r="D273" s="20" t="s">
        <v>416</v>
      </c>
      <c r="E273" s="20" t="s">
        <v>65</v>
      </c>
      <c r="F273" s="20"/>
      <c r="G273" s="20"/>
      <c r="H273" s="20" t="s">
        <v>186</v>
      </c>
      <c r="I273" s="20">
        <v>710000000</v>
      </c>
      <c r="J273" s="20" t="s">
        <v>94</v>
      </c>
      <c r="K273" s="20" t="s">
        <v>592</v>
      </c>
      <c r="L273" s="20" t="s">
        <v>31</v>
      </c>
      <c r="M273" s="20">
        <v>510000000</v>
      </c>
      <c r="N273" s="20" t="s">
        <v>576</v>
      </c>
      <c r="O273" s="20"/>
      <c r="P273" s="20" t="s">
        <v>418</v>
      </c>
      <c r="Q273" s="20"/>
      <c r="R273" s="20"/>
      <c r="S273" s="20">
        <v>0</v>
      </c>
      <c r="T273" s="20">
        <v>0</v>
      </c>
      <c r="U273" s="20">
        <v>100</v>
      </c>
      <c r="V273" s="20" t="s">
        <v>419</v>
      </c>
      <c r="W273" s="20" t="s">
        <v>76</v>
      </c>
      <c r="X273" s="34">
        <v>13667</v>
      </c>
      <c r="Y273" s="18">
        <v>2495</v>
      </c>
      <c r="Z273" s="18">
        <f>X273*Y273</f>
        <v>34099165</v>
      </c>
      <c r="AA273" s="19">
        <f>Z273*1.12</f>
        <v>38191064.800000004</v>
      </c>
      <c r="AB273" s="34">
        <v>41000</v>
      </c>
      <c r="AC273" s="18">
        <v>2495</v>
      </c>
      <c r="AD273" s="18">
        <f>AB273*AC273</f>
        <v>102295000</v>
      </c>
      <c r="AE273" s="19">
        <f>AD273*1.12</f>
        <v>114570400.00000001</v>
      </c>
      <c r="AF273" s="34">
        <v>41000</v>
      </c>
      <c r="AG273" s="18">
        <v>2495</v>
      </c>
      <c r="AH273" s="18">
        <f>AF273*AG273</f>
        <v>102295000</v>
      </c>
      <c r="AI273" s="19">
        <f>AH273*1.12</f>
        <v>114570400.00000001</v>
      </c>
      <c r="AJ273" s="34">
        <v>41000</v>
      </c>
      <c r="AK273" s="18">
        <v>2495</v>
      </c>
      <c r="AL273" s="18">
        <f>AJ273*AK273</f>
        <v>102295000</v>
      </c>
      <c r="AM273" s="19">
        <f>AL273*1.12</f>
        <v>114570400.00000001</v>
      </c>
      <c r="AN273" s="34">
        <v>41000</v>
      </c>
      <c r="AO273" s="18">
        <v>2495</v>
      </c>
      <c r="AP273" s="18">
        <f>AN273*AO273</f>
        <v>102295000</v>
      </c>
      <c r="AQ273" s="19">
        <f>AP273*1.12</f>
        <v>114570400.00000001</v>
      </c>
      <c r="AR273" s="34">
        <v>41000</v>
      </c>
      <c r="AS273" s="18">
        <v>2495</v>
      </c>
      <c r="AT273" s="18">
        <f>AR273*AS273</f>
        <v>102295000</v>
      </c>
      <c r="AU273" s="19">
        <f>AT273*1.12</f>
        <v>114570400.00000001</v>
      </c>
      <c r="AV273" s="34">
        <v>41000</v>
      </c>
      <c r="AW273" s="18">
        <v>2495</v>
      </c>
      <c r="AX273" s="18">
        <f>AV273*AW273</f>
        <v>102295000</v>
      </c>
      <c r="AY273" s="19">
        <f>AX273*1.12</f>
        <v>114570400.00000001</v>
      </c>
      <c r="AZ273" s="34">
        <v>41000</v>
      </c>
      <c r="BA273" s="18">
        <v>2495</v>
      </c>
      <c r="BB273" s="18">
        <f>AZ273*BA273</f>
        <v>102295000</v>
      </c>
      <c r="BC273" s="19">
        <f>BB273*1.12</f>
        <v>114570400.00000001</v>
      </c>
      <c r="BD273" s="34">
        <v>41000</v>
      </c>
      <c r="BE273" s="18">
        <v>2495</v>
      </c>
      <c r="BF273" s="18">
        <f>BD273*BE273</f>
        <v>102295000</v>
      </c>
      <c r="BG273" s="19">
        <f>BF273*1.12</f>
        <v>114570400.00000001</v>
      </c>
      <c r="BH273" s="34">
        <v>41000</v>
      </c>
      <c r="BI273" s="18">
        <v>2495</v>
      </c>
      <c r="BJ273" s="18">
        <f>BH273*BI273</f>
        <v>102295000</v>
      </c>
      <c r="BK273" s="19">
        <f>BJ273*1.12</f>
        <v>114570400.00000001</v>
      </c>
      <c r="BL273" s="9"/>
      <c r="BM273" s="9"/>
      <c r="BN273" s="9">
        <f>BL273*BM273</f>
        <v>0</v>
      </c>
      <c r="BO273" s="9">
        <f>IF(AQ273="С НДС",BN273*1.12,BN273)</f>
        <v>0</v>
      </c>
      <c r="BP273" s="9"/>
      <c r="BQ273" s="9"/>
      <c r="BR273" s="9">
        <f>BP273*BQ273</f>
        <v>0</v>
      </c>
      <c r="BS273" s="9">
        <f>IF(AU273="С НДС",BR273*1.12,BR273)</f>
        <v>0</v>
      </c>
      <c r="BT273" s="9"/>
      <c r="BU273" s="9"/>
      <c r="BV273" s="9">
        <f>BT273*BU273</f>
        <v>0</v>
      </c>
      <c r="BW273" s="9">
        <f>IF(AY273="С НДС",BV273*1.12,BV273)</f>
        <v>0</v>
      </c>
      <c r="BX273" s="9"/>
      <c r="BY273" s="9"/>
      <c r="BZ273" s="9">
        <f>BX273*BY273</f>
        <v>0</v>
      </c>
      <c r="CA273" s="9">
        <f>IF(BC273="С НДС",BZ273*1.12,BZ273)</f>
        <v>0</v>
      </c>
      <c r="CB273" s="9"/>
      <c r="CC273" s="9"/>
      <c r="CD273" s="9">
        <f>CB273*CC273</f>
        <v>0</v>
      </c>
      <c r="CE273" s="9">
        <f>IF(BG273="С НДС",CD273*1.12,CD273)</f>
        <v>0</v>
      </c>
      <c r="CF273" s="9"/>
      <c r="CG273" s="9"/>
      <c r="CH273" s="9">
        <f>CF273*CG273</f>
        <v>0</v>
      </c>
      <c r="CI273" s="9">
        <f>IF(BK273="С НДС",CH273*1.12,CH273)</f>
        <v>0</v>
      </c>
      <c r="CJ273" s="9"/>
      <c r="CK273" s="9"/>
      <c r="CL273" s="9">
        <f>CJ273*CK273</f>
        <v>0</v>
      </c>
      <c r="CM273" s="9">
        <f>IF(BO273="С НДС",CL273*1.12,CL273)</f>
        <v>0</v>
      </c>
      <c r="CN273" s="9"/>
      <c r="CO273" s="9"/>
      <c r="CP273" s="9">
        <f>CN273*CO273</f>
        <v>0</v>
      </c>
      <c r="CQ273" s="9">
        <f>IF(BS273="С НДС",CP273*1.12,CP273)</f>
        <v>0</v>
      </c>
      <c r="CR273" s="9"/>
      <c r="CS273" s="9"/>
      <c r="CT273" s="9">
        <f>CR273*CS273</f>
        <v>0</v>
      </c>
      <c r="CU273" s="9">
        <f>IF(BW273="С НДС",CT273*1.12,CT273)</f>
        <v>0</v>
      </c>
      <c r="CV273" s="9"/>
      <c r="CW273" s="9"/>
      <c r="CX273" s="9">
        <f>CV273*CW273</f>
        <v>0</v>
      </c>
      <c r="CY273" s="9">
        <f>IF(CA273="С НДС",CX273*1.12,CX273)</f>
        <v>0</v>
      </c>
      <c r="CZ273" s="9"/>
      <c r="DA273" s="9"/>
      <c r="DB273" s="9">
        <f>CZ273*DA273</f>
        <v>0</v>
      </c>
      <c r="DC273" s="9">
        <f>IF(CE273="С НДС",DB273*1.12,DB273)</f>
        <v>0</v>
      </c>
      <c r="DD273" s="9"/>
      <c r="DE273" s="9"/>
      <c r="DF273" s="9">
        <f>DD273*DE273</f>
        <v>0</v>
      </c>
      <c r="DG273" s="9">
        <f>IF(CI273="С НДС",DF273*1.12,DF273)</f>
        <v>0</v>
      </c>
      <c r="DH273" s="9"/>
      <c r="DI273" s="9"/>
      <c r="DJ273" s="9">
        <f>DH273*DI273</f>
        <v>0</v>
      </c>
      <c r="DK273" s="9">
        <f>IF(CM273="С НДС",DJ273*1.12,DJ273)</f>
        <v>0</v>
      </c>
      <c r="DL273" s="9"/>
      <c r="DM273" s="9"/>
      <c r="DN273" s="9">
        <f>DL273*DM273</f>
        <v>0</v>
      </c>
      <c r="DO273" s="9">
        <f>IF(CQ273="С НДС",DN273*1.12,DN273)</f>
        <v>0</v>
      </c>
      <c r="DP273" s="9"/>
      <c r="DQ273" s="9"/>
      <c r="DR273" s="9">
        <f>DP273*DQ273</f>
        <v>0</v>
      </c>
      <c r="DS273" s="9">
        <f>IF(CU273="С НДС",DR273*1.12,DR273)</f>
        <v>0</v>
      </c>
      <c r="DT273" s="9"/>
      <c r="DU273" s="9"/>
      <c r="DV273" s="9">
        <f>DT273*DU273</f>
        <v>0</v>
      </c>
      <c r="DW273" s="9">
        <f>IF(CY273="С НДС",DV273*1.12,DV273)</f>
        <v>0</v>
      </c>
      <c r="DX273" s="9"/>
      <c r="DY273" s="9"/>
      <c r="DZ273" s="9">
        <f>DX273*DY273</f>
        <v>0</v>
      </c>
      <c r="EA273" s="9">
        <f>IF(DC273="С НДС",DZ273*1.12,DZ273)</f>
        <v>0</v>
      </c>
      <c r="EB273" s="9"/>
      <c r="EC273" s="9"/>
      <c r="ED273" s="9"/>
      <c r="EE273" s="9"/>
      <c r="EF273" s="9"/>
      <c r="EG273" s="9"/>
      <c r="EH273" s="9"/>
      <c r="EI273" s="9"/>
      <c r="EJ273" s="23">
        <f>X273+AB273+AF273+AJ273+AN273+AR273+AV273+AZ273+BD273+BH273+BL273+BP273+BT273+BX273+CB273+CF273+CJ273+CN273+CR273+CV273+CZ273+DD273+DH273+DL273+DP273+DT273+DX273</f>
        <v>382667</v>
      </c>
      <c r="EK273" s="23">
        <v>0</v>
      </c>
      <c r="EL273" s="23">
        <v>0</v>
      </c>
      <c r="EM273" s="29" t="s">
        <v>95</v>
      </c>
      <c r="EN273" s="20" t="s">
        <v>556</v>
      </c>
      <c r="EO273" s="20" t="s">
        <v>557</v>
      </c>
      <c r="EP273" s="20"/>
      <c r="EQ273" s="20"/>
      <c r="ER273" s="20"/>
      <c r="ES273" s="20"/>
      <c r="ET273" s="20"/>
      <c r="EU273" s="20"/>
      <c r="EV273" s="20"/>
      <c r="EW273" s="20"/>
      <c r="EX273" s="20"/>
      <c r="EY273" s="40" t="s">
        <v>558</v>
      </c>
      <c r="EZ273" s="10" t="s">
        <v>559</v>
      </c>
      <c r="FA273" s="46" t="s">
        <v>258</v>
      </c>
    </row>
    <row r="274" spans="1:157" ht="19.5" customHeight="1">
      <c r="A274" s="25" t="s">
        <v>434</v>
      </c>
      <c r="B274" s="40" t="s">
        <v>415</v>
      </c>
      <c r="C274" s="40" t="s">
        <v>416</v>
      </c>
      <c r="D274" s="40" t="s">
        <v>416</v>
      </c>
      <c r="E274" s="40" t="s">
        <v>65</v>
      </c>
      <c r="F274" s="40"/>
      <c r="G274" s="40"/>
      <c r="H274" s="40">
        <v>100</v>
      </c>
      <c r="I274" s="40">
        <v>710000000</v>
      </c>
      <c r="J274" s="40" t="s">
        <v>227</v>
      </c>
      <c r="K274" s="40" t="s">
        <v>405</v>
      </c>
      <c r="L274" s="40" t="s">
        <v>31</v>
      </c>
      <c r="M274" s="26" t="s">
        <v>146</v>
      </c>
      <c r="N274" s="40" t="s">
        <v>435</v>
      </c>
      <c r="O274" s="40"/>
      <c r="P274" s="40" t="s">
        <v>418</v>
      </c>
      <c r="Q274" s="40"/>
      <c r="R274" s="40"/>
      <c r="S274" s="40">
        <v>0</v>
      </c>
      <c r="T274" s="40">
        <v>0</v>
      </c>
      <c r="U274" s="40">
        <v>100</v>
      </c>
      <c r="V274" s="40" t="s">
        <v>419</v>
      </c>
      <c r="W274" s="40" t="s">
        <v>76</v>
      </c>
      <c r="X274" s="9">
        <v>1430</v>
      </c>
      <c r="Y274" s="9">
        <v>1656</v>
      </c>
      <c r="Z274" s="9">
        <f t="shared" si="77"/>
        <v>2368080</v>
      </c>
      <c r="AA274" s="23">
        <f t="shared" si="78"/>
        <v>2652249.6</v>
      </c>
      <c r="AB274" s="9">
        <v>2860</v>
      </c>
      <c r="AC274" s="9">
        <v>1656</v>
      </c>
      <c r="AD274" s="9">
        <f t="shared" si="79"/>
        <v>4736160</v>
      </c>
      <c r="AE274" s="23">
        <f t="shared" si="83"/>
        <v>5304499.2</v>
      </c>
      <c r="AF274" s="9">
        <v>2860</v>
      </c>
      <c r="AG274" s="9">
        <v>1656</v>
      </c>
      <c r="AH274" s="9">
        <f t="shared" si="80"/>
        <v>4736160</v>
      </c>
      <c r="AI274" s="23">
        <f t="shared" si="84"/>
        <v>5304499.2</v>
      </c>
      <c r="AJ274" s="9">
        <v>2860</v>
      </c>
      <c r="AK274" s="9">
        <v>1656</v>
      </c>
      <c r="AL274" s="9">
        <f t="shared" si="81"/>
        <v>4736160</v>
      </c>
      <c r="AM274" s="23">
        <f t="shared" si="85"/>
        <v>5304499.2</v>
      </c>
      <c r="AN274" s="9">
        <v>2860</v>
      </c>
      <c r="AO274" s="9">
        <v>1656</v>
      </c>
      <c r="AP274" s="9">
        <f t="shared" si="82"/>
        <v>4736160</v>
      </c>
      <c r="AQ274" s="23">
        <f t="shared" si="86"/>
        <v>5304499.2</v>
      </c>
      <c r="AR274" s="9">
        <v>2860</v>
      </c>
      <c r="AS274" s="9">
        <v>1656</v>
      </c>
      <c r="AT274" s="9">
        <f t="shared" si="87"/>
        <v>4736160</v>
      </c>
      <c r="AU274" s="23">
        <f t="shared" si="92"/>
        <v>5304499.2</v>
      </c>
      <c r="AV274" s="9">
        <v>2860</v>
      </c>
      <c r="AW274" s="9">
        <v>1656</v>
      </c>
      <c r="AX274" s="9">
        <f t="shared" si="88"/>
        <v>4736160</v>
      </c>
      <c r="AY274" s="23">
        <f t="shared" si="93"/>
        <v>5304499.2</v>
      </c>
      <c r="AZ274" s="9">
        <v>2860</v>
      </c>
      <c r="BA274" s="9">
        <v>1656</v>
      </c>
      <c r="BB274" s="9">
        <f t="shared" si="89"/>
        <v>4736160</v>
      </c>
      <c r="BC274" s="23">
        <f t="shared" si="94"/>
        <v>5304499.2</v>
      </c>
      <c r="BD274" s="9">
        <v>2860</v>
      </c>
      <c r="BE274" s="9">
        <v>1656</v>
      </c>
      <c r="BF274" s="9">
        <f t="shared" si="90"/>
        <v>4736160</v>
      </c>
      <c r="BG274" s="23">
        <f t="shared" si="95"/>
        <v>5304499.2</v>
      </c>
      <c r="BH274" s="9">
        <v>2860</v>
      </c>
      <c r="BI274" s="9">
        <v>1656</v>
      </c>
      <c r="BJ274" s="9">
        <f t="shared" si="91"/>
        <v>4736160</v>
      </c>
      <c r="BK274" s="23">
        <f t="shared" si="96"/>
        <v>5304499.2</v>
      </c>
      <c r="BL274" s="9"/>
      <c r="BM274" s="9"/>
      <c r="BN274" s="9">
        <f t="shared" si="97"/>
        <v>0</v>
      </c>
      <c r="BO274" s="9">
        <f t="shared" si="98"/>
        <v>0</v>
      </c>
      <c r="BP274" s="9"/>
      <c r="BQ274" s="9"/>
      <c r="BR274" s="9">
        <f t="shared" si="99"/>
        <v>0</v>
      </c>
      <c r="BS274" s="9">
        <f t="shared" si="100"/>
        <v>0</v>
      </c>
      <c r="BT274" s="9"/>
      <c r="BU274" s="9"/>
      <c r="BV274" s="9">
        <f t="shared" si="101"/>
        <v>0</v>
      </c>
      <c r="BW274" s="9">
        <f t="shared" si="102"/>
        <v>0</v>
      </c>
      <c r="BX274" s="9"/>
      <c r="BY274" s="9"/>
      <c r="BZ274" s="9">
        <f t="shared" si="103"/>
        <v>0</v>
      </c>
      <c r="CA274" s="9">
        <f t="shared" si="104"/>
        <v>0</v>
      </c>
      <c r="CB274" s="9"/>
      <c r="CC274" s="9"/>
      <c r="CD274" s="9">
        <f t="shared" si="105"/>
        <v>0</v>
      </c>
      <c r="CE274" s="9">
        <f t="shared" si="106"/>
        <v>0</v>
      </c>
      <c r="CF274" s="9"/>
      <c r="CG274" s="9"/>
      <c r="CH274" s="9">
        <f t="shared" si="107"/>
        <v>0</v>
      </c>
      <c r="CI274" s="9">
        <f t="shared" si="108"/>
        <v>0</v>
      </c>
      <c r="CJ274" s="9"/>
      <c r="CK274" s="9"/>
      <c r="CL274" s="9">
        <f t="shared" si="109"/>
        <v>0</v>
      </c>
      <c r="CM274" s="9">
        <f t="shared" si="110"/>
        <v>0</v>
      </c>
      <c r="CN274" s="9"/>
      <c r="CO274" s="9"/>
      <c r="CP274" s="9">
        <f t="shared" si="111"/>
        <v>0</v>
      </c>
      <c r="CQ274" s="9">
        <f t="shared" si="112"/>
        <v>0</v>
      </c>
      <c r="CR274" s="9"/>
      <c r="CS274" s="9"/>
      <c r="CT274" s="9">
        <f t="shared" si="113"/>
        <v>0</v>
      </c>
      <c r="CU274" s="9">
        <f t="shared" si="114"/>
        <v>0</v>
      </c>
      <c r="CV274" s="9"/>
      <c r="CW274" s="9"/>
      <c r="CX274" s="9">
        <f t="shared" si="115"/>
        <v>0</v>
      </c>
      <c r="CY274" s="9">
        <f t="shared" si="116"/>
        <v>0</v>
      </c>
      <c r="CZ274" s="9"/>
      <c r="DA274" s="9"/>
      <c r="DB274" s="9">
        <f t="shared" si="117"/>
        <v>0</v>
      </c>
      <c r="DC274" s="9">
        <f t="shared" si="118"/>
        <v>0</v>
      </c>
      <c r="DD274" s="9"/>
      <c r="DE274" s="9"/>
      <c r="DF274" s="9">
        <f t="shared" si="119"/>
        <v>0</v>
      </c>
      <c r="DG274" s="9">
        <f t="shared" si="120"/>
        <v>0</v>
      </c>
      <c r="DH274" s="9"/>
      <c r="DI274" s="9"/>
      <c r="DJ274" s="9">
        <f t="shared" si="121"/>
        <v>0</v>
      </c>
      <c r="DK274" s="9">
        <f t="shared" si="122"/>
        <v>0</v>
      </c>
      <c r="DL274" s="9"/>
      <c r="DM274" s="9"/>
      <c r="DN274" s="9">
        <f t="shared" si="123"/>
        <v>0</v>
      </c>
      <c r="DO274" s="9">
        <f t="shared" si="124"/>
        <v>0</v>
      </c>
      <c r="DP274" s="9"/>
      <c r="DQ274" s="9"/>
      <c r="DR274" s="9">
        <f t="shared" si="125"/>
        <v>0</v>
      </c>
      <c r="DS274" s="9">
        <f t="shared" si="126"/>
        <v>0</v>
      </c>
      <c r="DT274" s="9"/>
      <c r="DU274" s="9"/>
      <c r="DV274" s="9">
        <f t="shared" si="127"/>
        <v>0</v>
      </c>
      <c r="DW274" s="9">
        <f t="shared" si="128"/>
        <v>0</v>
      </c>
      <c r="DX274" s="9"/>
      <c r="DY274" s="9"/>
      <c r="DZ274" s="9">
        <f t="shared" si="129"/>
        <v>0</v>
      </c>
      <c r="EA274" s="9">
        <f t="shared" si="130"/>
        <v>0</v>
      </c>
      <c r="EB274" s="9"/>
      <c r="EC274" s="9"/>
      <c r="ED274" s="9"/>
      <c r="EE274" s="9"/>
      <c r="EF274" s="9"/>
      <c r="EG274" s="9"/>
      <c r="EH274" s="9"/>
      <c r="EI274" s="9"/>
      <c r="EJ274" s="23">
        <f t="shared" si="131"/>
        <v>27170</v>
      </c>
      <c r="EK274" s="23">
        <v>0</v>
      </c>
      <c r="EL274" s="23">
        <v>0</v>
      </c>
      <c r="EM274" s="10" t="s">
        <v>95</v>
      </c>
      <c r="EN274" s="40" t="s">
        <v>556</v>
      </c>
      <c r="EO274" s="40" t="s">
        <v>557</v>
      </c>
      <c r="EP274" s="40"/>
      <c r="EQ274" s="40"/>
      <c r="ER274" s="40"/>
      <c r="ES274" s="40"/>
      <c r="ET274" s="40"/>
      <c r="EU274" s="40"/>
      <c r="EV274" s="40"/>
      <c r="EW274" s="40"/>
      <c r="EX274" s="40"/>
      <c r="EY274" s="40" t="s">
        <v>558</v>
      </c>
      <c r="EZ274" s="10" t="s">
        <v>559</v>
      </c>
      <c r="FA274" s="46" t="s">
        <v>258</v>
      </c>
    </row>
    <row r="275" spans="1:157" ht="19.5" customHeight="1">
      <c r="A275" s="27" t="s">
        <v>577</v>
      </c>
      <c r="B275" s="20" t="s">
        <v>415</v>
      </c>
      <c r="C275" s="20" t="s">
        <v>416</v>
      </c>
      <c r="D275" s="20" t="s">
        <v>416</v>
      </c>
      <c r="E275" s="20" t="s">
        <v>65</v>
      </c>
      <c r="F275" s="20"/>
      <c r="G275" s="20"/>
      <c r="H275" s="20" t="s">
        <v>186</v>
      </c>
      <c r="I275" s="20">
        <v>710000000</v>
      </c>
      <c r="J275" s="20" t="s">
        <v>94</v>
      </c>
      <c r="K275" s="20" t="s">
        <v>405</v>
      </c>
      <c r="L275" s="20" t="s">
        <v>31</v>
      </c>
      <c r="M275" s="20">
        <v>430000000</v>
      </c>
      <c r="N275" s="20" t="s">
        <v>578</v>
      </c>
      <c r="O275" s="20"/>
      <c r="P275" s="20" t="s">
        <v>418</v>
      </c>
      <c r="Q275" s="20"/>
      <c r="R275" s="20"/>
      <c r="S275" s="20">
        <v>0</v>
      </c>
      <c r="T275" s="20">
        <v>0</v>
      </c>
      <c r="U275" s="20">
        <v>100</v>
      </c>
      <c r="V275" s="20" t="s">
        <v>419</v>
      </c>
      <c r="W275" s="20" t="s">
        <v>76</v>
      </c>
      <c r="X275" s="18">
        <v>22827</v>
      </c>
      <c r="Y275" s="18">
        <v>2495</v>
      </c>
      <c r="Z275" s="18">
        <f t="shared" si="77"/>
        <v>56953365</v>
      </c>
      <c r="AA275" s="19">
        <f>Z275*1.12</f>
        <v>63787768.800000004</v>
      </c>
      <c r="AB275" s="18">
        <v>45654</v>
      </c>
      <c r="AC275" s="18">
        <v>2495</v>
      </c>
      <c r="AD275" s="18">
        <f t="shared" si="79"/>
        <v>113906730</v>
      </c>
      <c r="AE275" s="19">
        <f t="shared" si="83"/>
        <v>127575537.60000001</v>
      </c>
      <c r="AF275" s="18">
        <v>45654</v>
      </c>
      <c r="AG275" s="18">
        <v>2495</v>
      </c>
      <c r="AH275" s="18">
        <f t="shared" si="80"/>
        <v>113906730</v>
      </c>
      <c r="AI275" s="19">
        <f t="shared" si="84"/>
        <v>127575537.60000001</v>
      </c>
      <c r="AJ275" s="18">
        <v>45654</v>
      </c>
      <c r="AK275" s="18">
        <v>2495</v>
      </c>
      <c r="AL275" s="18">
        <f t="shared" si="81"/>
        <v>113906730</v>
      </c>
      <c r="AM275" s="19">
        <f t="shared" si="85"/>
        <v>127575537.60000001</v>
      </c>
      <c r="AN275" s="18">
        <v>45654</v>
      </c>
      <c r="AO275" s="18">
        <v>2495</v>
      </c>
      <c r="AP275" s="18">
        <f t="shared" si="82"/>
        <v>113906730</v>
      </c>
      <c r="AQ275" s="19">
        <f t="shared" si="86"/>
        <v>127575537.60000001</v>
      </c>
      <c r="AR275" s="18">
        <v>45654</v>
      </c>
      <c r="AS275" s="18">
        <v>2495</v>
      </c>
      <c r="AT275" s="18">
        <f t="shared" si="87"/>
        <v>113906730</v>
      </c>
      <c r="AU275" s="19">
        <f t="shared" si="92"/>
        <v>127575537.60000001</v>
      </c>
      <c r="AV275" s="18">
        <v>45654</v>
      </c>
      <c r="AW275" s="18">
        <v>2495</v>
      </c>
      <c r="AX275" s="18">
        <f t="shared" si="88"/>
        <v>113906730</v>
      </c>
      <c r="AY275" s="19">
        <f t="shared" si="93"/>
        <v>127575537.60000001</v>
      </c>
      <c r="AZ275" s="18">
        <v>45654</v>
      </c>
      <c r="BA275" s="18">
        <v>2495</v>
      </c>
      <c r="BB275" s="18">
        <f t="shared" si="89"/>
        <v>113906730</v>
      </c>
      <c r="BC275" s="19">
        <f t="shared" si="94"/>
        <v>127575537.60000001</v>
      </c>
      <c r="BD275" s="18">
        <v>45654</v>
      </c>
      <c r="BE275" s="18">
        <v>2495</v>
      </c>
      <c r="BF275" s="18">
        <f t="shared" si="90"/>
        <v>113906730</v>
      </c>
      <c r="BG275" s="19">
        <f t="shared" si="95"/>
        <v>127575537.60000001</v>
      </c>
      <c r="BH275" s="18">
        <v>45654</v>
      </c>
      <c r="BI275" s="18">
        <v>2495</v>
      </c>
      <c r="BJ275" s="18">
        <f t="shared" si="91"/>
        <v>113906730</v>
      </c>
      <c r="BK275" s="19">
        <f t="shared" si="96"/>
        <v>127575537.60000001</v>
      </c>
      <c r="BL275" s="9"/>
      <c r="BM275" s="9"/>
      <c r="BN275" s="9">
        <f>BL275*BM275</f>
        <v>0</v>
      </c>
      <c r="BO275" s="9">
        <f>IF(AQ275="С НДС",BN275*1.12,BN275)</f>
        <v>0</v>
      </c>
      <c r="BP275" s="9"/>
      <c r="BQ275" s="9"/>
      <c r="BR275" s="9">
        <f>BP275*BQ275</f>
        <v>0</v>
      </c>
      <c r="BS275" s="9">
        <f>IF(AU275="С НДС",BR275*1.12,BR275)</f>
        <v>0</v>
      </c>
      <c r="BT275" s="9"/>
      <c r="BU275" s="9"/>
      <c r="BV275" s="9">
        <f>BT275*BU275</f>
        <v>0</v>
      </c>
      <c r="BW275" s="9">
        <f>IF(AY275="С НДС",BV275*1.12,BV275)</f>
        <v>0</v>
      </c>
      <c r="BX275" s="9"/>
      <c r="BY275" s="9"/>
      <c r="BZ275" s="9">
        <f>BX275*BY275</f>
        <v>0</v>
      </c>
      <c r="CA275" s="9">
        <f>IF(BC275="С НДС",BZ275*1.12,BZ275)</f>
        <v>0</v>
      </c>
      <c r="CB275" s="9"/>
      <c r="CC275" s="9"/>
      <c r="CD275" s="9">
        <f>CB275*CC275</f>
        <v>0</v>
      </c>
      <c r="CE275" s="9">
        <f>IF(BG275="С НДС",CD275*1.12,CD275)</f>
        <v>0</v>
      </c>
      <c r="CF275" s="9"/>
      <c r="CG275" s="9"/>
      <c r="CH275" s="9">
        <f>CF275*CG275</f>
        <v>0</v>
      </c>
      <c r="CI275" s="9">
        <f>IF(BK275="С НДС",CH275*1.12,CH275)</f>
        <v>0</v>
      </c>
      <c r="CJ275" s="9"/>
      <c r="CK275" s="9"/>
      <c r="CL275" s="9">
        <f>CJ275*CK275</f>
        <v>0</v>
      </c>
      <c r="CM275" s="9">
        <f>IF(BO275="С НДС",CL275*1.12,CL275)</f>
        <v>0</v>
      </c>
      <c r="CN275" s="9"/>
      <c r="CO275" s="9"/>
      <c r="CP275" s="9">
        <f>CN275*CO275</f>
        <v>0</v>
      </c>
      <c r="CQ275" s="9">
        <f>IF(BS275="С НДС",CP275*1.12,CP275)</f>
        <v>0</v>
      </c>
      <c r="CR275" s="9"/>
      <c r="CS275" s="9"/>
      <c r="CT275" s="9">
        <f>CR275*CS275</f>
        <v>0</v>
      </c>
      <c r="CU275" s="9">
        <f>IF(BW275="С НДС",CT275*1.12,CT275)</f>
        <v>0</v>
      </c>
      <c r="CV275" s="9"/>
      <c r="CW275" s="9"/>
      <c r="CX275" s="9">
        <f>CV275*CW275</f>
        <v>0</v>
      </c>
      <c r="CY275" s="9">
        <f>IF(CA275="С НДС",CX275*1.12,CX275)</f>
        <v>0</v>
      </c>
      <c r="CZ275" s="9"/>
      <c r="DA275" s="9"/>
      <c r="DB275" s="9">
        <f>CZ275*DA275</f>
        <v>0</v>
      </c>
      <c r="DC275" s="9">
        <f>IF(CE275="С НДС",DB275*1.12,DB275)</f>
        <v>0</v>
      </c>
      <c r="DD275" s="9"/>
      <c r="DE275" s="9"/>
      <c r="DF275" s="9">
        <f>DD275*DE275</f>
        <v>0</v>
      </c>
      <c r="DG275" s="9">
        <f>IF(CI275="С НДС",DF275*1.12,DF275)</f>
        <v>0</v>
      </c>
      <c r="DH275" s="9"/>
      <c r="DI275" s="9"/>
      <c r="DJ275" s="9">
        <f>DH275*DI275</f>
        <v>0</v>
      </c>
      <c r="DK275" s="9">
        <f>IF(CM275="С НДС",DJ275*1.12,DJ275)</f>
        <v>0</v>
      </c>
      <c r="DL275" s="9"/>
      <c r="DM275" s="9"/>
      <c r="DN275" s="9">
        <f>DL275*DM275</f>
        <v>0</v>
      </c>
      <c r="DO275" s="9">
        <f>IF(CQ275="С НДС",DN275*1.12,DN275)</f>
        <v>0</v>
      </c>
      <c r="DP275" s="9"/>
      <c r="DQ275" s="9"/>
      <c r="DR275" s="9">
        <f>DP275*DQ275</f>
        <v>0</v>
      </c>
      <c r="DS275" s="9">
        <f>IF(CU275="С НДС",DR275*1.12,DR275)</f>
        <v>0</v>
      </c>
      <c r="DT275" s="9"/>
      <c r="DU275" s="9"/>
      <c r="DV275" s="9">
        <f>DT275*DU275</f>
        <v>0</v>
      </c>
      <c r="DW275" s="9">
        <f>IF(CY275="С НДС",DV275*1.12,DV275)</f>
        <v>0</v>
      </c>
      <c r="DX275" s="9"/>
      <c r="DY275" s="9"/>
      <c r="DZ275" s="9">
        <f>DX275*DY275</f>
        <v>0</v>
      </c>
      <c r="EA275" s="9">
        <f>IF(DC275="С НДС",DZ275*1.12,DZ275)</f>
        <v>0</v>
      </c>
      <c r="EB275" s="9"/>
      <c r="EC275" s="9"/>
      <c r="ED275" s="9"/>
      <c r="EE275" s="9"/>
      <c r="EF275" s="9"/>
      <c r="EG275" s="9"/>
      <c r="EH275" s="9"/>
      <c r="EI275" s="9"/>
      <c r="EJ275" s="23">
        <f t="shared" si="131"/>
        <v>433713</v>
      </c>
      <c r="EK275" s="23">
        <v>0</v>
      </c>
      <c r="EL275" s="23">
        <v>0</v>
      </c>
      <c r="EM275" s="29" t="s">
        <v>95</v>
      </c>
      <c r="EN275" s="20" t="s">
        <v>556</v>
      </c>
      <c r="EO275" s="20" t="s">
        <v>557</v>
      </c>
      <c r="EP275" s="20"/>
      <c r="EQ275" s="20"/>
      <c r="ER275" s="20"/>
      <c r="ES275" s="20"/>
      <c r="ET275" s="20"/>
      <c r="EU275" s="20"/>
      <c r="EV275" s="20"/>
      <c r="EW275" s="20"/>
      <c r="EX275" s="20"/>
      <c r="EY275" s="40" t="s">
        <v>558</v>
      </c>
      <c r="EZ275" s="10" t="s">
        <v>559</v>
      </c>
      <c r="FA275" s="46" t="s">
        <v>258</v>
      </c>
    </row>
    <row r="276" spans="1:157" ht="19.5" customHeight="1">
      <c r="A276" s="27" t="s">
        <v>608</v>
      </c>
      <c r="B276" s="20" t="s">
        <v>415</v>
      </c>
      <c r="C276" s="20" t="s">
        <v>416</v>
      </c>
      <c r="D276" s="20" t="s">
        <v>416</v>
      </c>
      <c r="E276" s="20" t="s">
        <v>65</v>
      </c>
      <c r="F276" s="20"/>
      <c r="G276" s="20"/>
      <c r="H276" s="20" t="s">
        <v>186</v>
      </c>
      <c r="I276" s="20">
        <v>710000000</v>
      </c>
      <c r="J276" s="20" t="s">
        <v>94</v>
      </c>
      <c r="K276" s="20" t="s">
        <v>592</v>
      </c>
      <c r="L276" s="20" t="s">
        <v>31</v>
      </c>
      <c r="M276" s="20">
        <v>430000000</v>
      </c>
      <c r="N276" s="20" t="s">
        <v>578</v>
      </c>
      <c r="O276" s="20"/>
      <c r="P276" s="20" t="s">
        <v>418</v>
      </c>
      <c r="Q276" s="20"/>
      <c r="R276" s="20"/>
      <c r="S276" s="20">
        <v>0</v>
      </c>
      <c r="T276" s="20">
        <v>0</v>
      </c>
      <c r="U276" s="20">
        <v>100</v>
      </c>
      <c r="V276" s="20" t="s">
        <v>419</v>
      </c>
      <c r="W276" s="20" t="s">
        <v>76</v>
      </c>
      <c r="X276" s="18">
        <v>15218</v>
      </c>
      <c r="Y276" s="18">
        <v>2495</v>
      </c>
      <c r="Z276" s="18">
        <f>X276*Y276</f>
        <v>37968910</v>
      </c>
      <c r="AA276" s="19">
        <f>Z276*1.12</f>
        <v>42525179.2</v>
      </c>
      <c r="AB276" s="18">
        <v>45654</v>
      </c>
      <c r="AC276" s="18">
        <v>2495</v>
      </c>
      <c r="AD276" s="18">
        <f>AB276*AC276</f>
        <v>113906730</v>
      </c>
      <c r="AE276" s="19">
        <f>AD276*1.12</f>
        <v>127575537.60000001</v>
      </c>
      <c r="AF276" s="18">
        <v>45654</v>
      </c>
      <c r="AG276" s="18">
        <v>2495</v>
      </c>
      <c r="AH276" s="18">
        <f>AF276*AG276</f>
        <v>113906730</v>
      </c>
      <c r="AI276" s="19">
        <f>AH276*1.12</f>
        <v>127575537.60000001</v>
      </c>
      <c r="AJ276" s="18">
        <v>45654</v>
      </c>
      <c r="AK276" s="18">
        <v>2495</v>
      </c>
      <c r="AL276" s="18">
        <f>AJ276*AK276</f>
        <v>113906730</v>
      </c>
      <c r="AM276" s="19">
        <f>AL276*1.12</f>
        <v>127575537.60000001</v>
      </c>
      <c r="AN276" s="18">
        <v>45654</v>
      </c>
      <c r="AO276" s="18">
        <v>2495</v>
      </c>
      <c r="AP276" s="18">
        <f>AN276*AO276</f>
        <v>113906730</v>
      </c>
      <c r="AQ276" s="19">
        <f>AP276*1.12</f>
        <v>127575537.60000001</v>
      </c>
      <c r="AR276" s="18">
        <v>45654</v>
      </c>
      <c r="AS276" s="18">
        <v>2495</v>
      </c>
      <c r="AT276" s="18">
        <f>AR276*AS276</f>
        <v>113906730</v>
      </c>
      <c r="AU276" s="19">
        <f>AT276*1.12</f>
        <v>127575537.60000001</v>
      </c>
      <c r="AV276" s="18">
        <v>45654</v>
      </c>
      <c r="AW276" s="18">
        <v>2495</v>
      </c>
      <c r="AX276" s="18">
        <f>AV276*AW276</f>
        <v>113906730</v>
      </c>
      <c r="AY276" s="19">
        <f>AX276*1.12</f>
        <v>127575537.60000001</v>
      </c>
      <c r="AZ276" s="18">
        <v>45654</v>
      </c>
      <c r="BA276" s="18">
        <v>2495</v>
      </c>
      <c r="BB276" s="18">
        <f>AZ276*BA276</f>
        <v>113906730</v>
      </c>
      <c r="BC276" s="19">
        <f>BB276*1.12</f>
        <v>127575537.60000001</v>
      </c>
      <c r="BD276" s="18">
        <v>45654</v>
      </c>
      <c r="BE276" s="18">
        <v>2495</v>
      </c>
      <c r="BF276" s="18">
        <f>BD276*BE276</f>
        <v>113906730</v>
      </c>
      <c r="BG276" s="19">
        <f>BF276*1.12</f>
        <v>127575537.60000001</v>
      </c>
      <c r="BH276" s="18">
        <v>45654</v>
      </c>
      <c r="BI276" s="18">
        <v>2495</v>
      </c>
      <c r="BJ276" s="18">
        <f>BH276*BI276</f>
        <v>113906730</v>
      </c>
      <c r="BK276" s="19">
        <f>BJ276*1.12</f>
        <v>127575537.60000001</v>
      </c>
      <c r="BL276" s="9"/>
      <c r="BM276" s="9"/>
      <c r="BN276" s="9">
        <f>BL276*BM276</f>
        <v>0</v>
      </c>
      <c r="BO276" s="9">
        <f>IF(AQ276="С НДС",BN276*1.12,BN276)</f>
        <v>0</v>
      </c>
      <c r="BP276" s="9"/>
      <c r="BQ276" s="9"/>
      <c r="BR276" s="9">
        <f>BP276*BQ276</f>
        <v>0</v>
      </c>
      <c r="BS276" s="9">
        <f>IF(AU276="С НДС",BR276*1.12,BR276)</f>
        <v>0</v>
      </c>
      <c r="BT276" s="9"/>
      <c r="BU276" s="9"/>
      <c r="BV276" s="9">
        <f>BT276*BU276</f>
        <v>0</v>
      </c>
      <c r="BW276" s="9">
        <f>IF(AY276="С НДС",BV276*1.12,BV276)</f>
        <v>0</v>
      </c>
      <c r="BX276" s="9"/>
      <c r="BY276" s="9"/>
      <c r="BZ276" s="9">
        <f>BX276*BY276</f>
        <v>0</v>
      </c>
      <c r="CA276" s="9">
        <f>IF(BC276="С НДС",BZ276*1.12,BZ276)</f>
        <v>0</v>
      </c>
      <c r="CB276" s="9"/>
      <c r="CC276" s="9"/>
      <c r="CD276" s="9">
        <f>CB276*CC276</f>
        <v>0</v>
      </c>
      <c r="CE276" s="9">
        <f>IF(BG276="С НДС",CD276*1.12,CD276)</f>
        <v>0</v>
      </c>
      <c r="CF276" s="9"/>
      <c r="CG276" s="9"/>
      <c r="CH276" s="9">
        <f>CF276*CG276</f>
        <v>0</v>
      </c>
      <c r="CI276" s="9">
        <f>IF(BK276="С НДС",CH276*1.12,CH276)</f>
        <v>0</v>
      </c>
      <c r="CJ276" s="9"/>
      <c r="CK276" s="9"/>
      <c r="CL276" s="9">
        <f>CJ276*CK276</f>
        <v>0</v>
      </c>
      <c r="CM276" s="9">
        <f>IF(BO276="С НДС",CL276*1.12,CL276)</f>
        <v>0</v>
      </c>
      <c r="CN276" s="9"/>
      <c r="CO276" s="9"/>
      <c r="CP276" s="9">
        <f>CN276*CO276</f>
        <v>0</v>
      </c>
      <c r="CQ276" s="9">
        <f>IF(BS276="С НДС",CP276*1.12,CP276)</f>
        <v>0</v>
      </c>
      <c r="CR276" s="9"/>
      <c r="CS276" s="9"/>
      <c r="CT276" s="9">
        <f>CR276*CS276</f>
        <v>0</v>
      </c>
      <c r="CU276" s="9">
        <f>IF(BW276="С НДС",CT276*1.12,CT276)</f>
        <v>0</v>
      </c>
      <c r="CV276" s="9"/>
      <c r="CW276" s="9"/>
      <c r="CX276" s="9">
        <f>CV276*CW276</f>
        <v>0</v>
      </c>
      <c r="CY276" s="9">
        <f>IF(CA276="С НДС",CX276*1.12,CX276)</f>
        <v>0</v>
      </c>
      <c r="CZ276" s="9"/>
      <c r="DA276" s="9"/>
      <c r="DB276" s="9">
        <f>CZ276*DA276</f>
        <v>0</v>
      </c>
      <c r="DC276" s="9">
        <f>IF(CE276="С НДС",DB276*1.12,DB276)</f>
        <v>0</v>
      </c>
      <c r="DD276" s="9"/>
      <c r="DE276" s="9"/>
      <c r="DF276" s="9">
        <f>DD276*DE276</f>
        <v>0</v>
      </c>
      <c r="DG276" s="9">
        <f>IF(CI276="С НДС",DF276*1.12,DF276)</f>
        <v>0</v>
      </c>
      <c r="DH276" s="9"/>
      <c r="DI276" s="9"/>
      <c r="DJ276" s="9">
        <f>DH276*DI276</f>
        <v>0</v>
      </c>
      <c r="DK276" s="9">
        <f>IF(CM276="С НДС",DJ276*1.12,DJ276)</f>
        <v>0</v>
      </c>
      <c r="DL276" s="9"/>
      <c r="DM276" s="9"/>
      <c r="DN276" s="9">
        <f>DL276*DM276</f>
        <v>0</v>
      </c>
      <c r="DO276" s="9">
        <f>IF(CQ276="С НДС",DN276*1.12,DN276)</f>
        <v>0</v>
      </c>
      <c r="DP276" s="9"/>
      <c r="DQ276" s="9"/>
      <c r="DR276" s="9">
        <f>DP276*DQ276</f>
        <v>0</v>
      </c>
      <c r="DS276" s="9">
        <f>IF(CU276="С НДС",DR276*1.12,DR276)</f>
        <v>0</v>
      </c>
      <c r="DT276" s="9"/>
      <c r="DU276" s="9"/>
      <c r="DV276" s="9">
        <f>DT276*DU276</f>
        <v>0</v>
      </c>
      <c r="DW276" s="9">
        <f>IF(CY276="С НДС",DV276*1.12,DV276)</f>
        <v>0</v>
      </c>
      <c r="DX276" s="9"/>
      <c r="DY276" s="9"/>
      <c r="DZ276" s="9">
        <f>DX276*DY276</f>
        <v>0</v>
      </c>
      <c r="EA276" s="9">
        <f>IF(DC276="С НДС",DZ276*1.12,DZ276)</f>
        <v>0</v>
      </c>
      <c r="EB276" s="9"/>
      <c r="EC276" s="9"/>
      <c r="ED276" s="9"/>
      <c r="EE276" s="9"/>
      <c r="EF276" s="9"/>
      <c r="EG276" s="9"/>
      <c r="EH276" s="9"/>
      <c r="EI276" s="9"/>
      <c r="EJ276" s="23">
        <f>X276+AB276+AF276+AJ276+AN276+AR276+AV276+AZ276+BD276+BH276+BL276+BP276+BT276+BX276+CB276+CF276+CJ276+CN276+CR276+CV276+CZ276+DD276+DH276+DL276+DP276+DT276+DX276</f>
        <v>426104</v>
      </c>
      <c r="EK276" s="23">
        <v>0</v>
      </c>
      <c r="EL276" s="23">
        <v>0</v>
      </c>
      <c r="EM276" s="29" t="s">
        <v>95</v>
      </c>
      <c r="EN276" s="20" t="s">
        <v>556</v>
      </c>
      <c r="EO276" s="20" t="s">
        <v>557</v>
      </c>
      <c r="EP276" s="20"/>
      <c r="EQ276" s="20"/>
      <c r="ER276" s="20"/>
      <c r="ES276" s="20"/>
      <c r="ET276" s="20"/>
      <c r="EU276" s="20"/>
      <c r="EV276" s="20"/>
      <c r="EW276" s="20"/>
      <c r="EX276" s="20"/>
      <c r="EY276" s="40" t="s">
        <v>558</v>
      </c>
      <c r="EZ276" s="10" t="s">
        <v>559</v>
      </c>
      <c r="FA276" s="46" t="s">
        <v>258</v>
      </c>
    </row>
    <row r="277" spans="1:157" ht="19.5" customHeight="1">
      <c r="A277" s="25" t="s">
        <v>436</v>
      </c>
      <c r="B277" s="40" t="s">
        <v>415</v>
      </c>
      <c r="C277" s="40" t="s">
        <v>416</v>
      </c>
      <c r="D277" s="40" t="s">
        <v>416</v>
      </c>
      <c r="E277" s="40" t="s">
        <v>65</v>
      </c>
      <c r="F277" s="40"/>
      <c r="G277" s="40"/>
      <c r="H277" s="40">
        <v>100</v>
      </c>
      <c r="I277" s="40">
        <v>710000000</v>
      </c>
      <c r="J277" s="40" t="s">
        <v>227</v>
      </c>
      <c r="K277" s="40" t="s">
        <v>405</v>
      </c>
      <c r="L277" s="40" t="s">
        <v>31</v>
      </c>
      <c r="M277" s="40">
        <v>230000000</v>
      </c>
      <c r="N277" s="40" t="s">
        <v>437</v>
      </c>
      <c r="O277" s="40"/>
      <c r="P277" s="40" t="s">
        <v>418</v>
      </c>
      <c r="Q277" s="40"/>
      <c r="R277" s="40"/>
      <c r="S277" s="40">
        <v>0</v>
      </c>
      <c r="T277" s="40">
        <v>0</v>
      </c>
      <c r="U277" s="40">
        <v>100</v>
      </c>
      <c r="V277" s="40" t="s">
        <v>419</v>
      </c>
      <c r="W277" s="40" t="s">
        <v>76</v>
      </c>
      <c r="X277" s="14">
        <v>2105</v>
      </c>
      <c r="Y277" s="9">
        <v>1656</v>
      </c>
      <c r="Z277" s="9">
        <f t="shared" si="77"/>
        <v>3485880</v>
      </c>
      <c r="AA277" s="23">
        <f t="shared" si="78"/>
        <v>3904185.6000000006</v>
      </c>
      <c r="AB277" s="14">
        <v>4210</v>
      </c>
      <c r="AC277" s="9">
        <v>1656</v>
      </c>
      <c r="AD277" s="9">
        <f t="shared" si="79"/>
        <v>6971760</v>
      </c>
      <c r="AE277" s="23">
        <f t="shared" si="83"/>
        <v>7808371.200000001</v>
      </c>
      <c r="AF277" s="14">
        <v>4210</v>
      </c>
      <c r="AG277" s="9">
        <v>1656</v>
      </c>
      <c r="AH277" s="9">
        <f t="shared" si="80"/>
        <v>6971760</v>
      </c>
      <c r="AI277" s="23">
        <f t="shared" si="84"/>
        <v>7808371.200000001</v>
      </c>
      <c r="AJ277" s="14">
        <v>4210</v>
      </c>
      <c r="AK277" s="9">
        <v>1656</v>
      </c>
      <c r="AL277" s="9">
        <f t="shared" si="81"/>
        <v>6971760</v>
      </c>
      <c r="AM277" s="23">
        <f t="shared" si="85"/>
        <v>7808371.200000001</v>
      </c>
      <c r="AN277" s="14">
        <v>4210</v>
      </c>
      <c r="AO277" s="9">
        <v>1656</v>
      </c>
      <c r="AP277" s="9">
        <f t="shared" si="82"/>
        <v>6971760</v>
      </c>
      <c r="AQ277" s="23">
        <f t="shared" si="86"/>
        <v>7808371.200000001</v>
      </c>
      <c r="AR277" s="14">
        <v>4210</v>
      </c>
      <c r="AS277" s="9">
        <v>1656</v>
      </c>
      <c r="AT277" s="9">
        <f t="shared" si="87"/>
        <v>6971760</v>
      </c>
      <c r="AU277" s="23">
        <f t="shared" si="92"/>
        <v>7808371.200000001</v>
      </c>
      <c r="AV277" s="14">
        <v>4210</v>
      </c>
      <c r="AW277" s="9">
        <v>1656</v>
      </c>
      <c r="AX277" s="9">
        <f t="shared" si="88"/>
        <v>6971760</v>
      </c>
      <c r="AY277" s="23">
        <f t="shared" si="93"/>
        <v>7808371.200000001</v>
      </c>
      <c r="AZ277" s="14">
        <v>4210</v>
      </c>
      <c r="BA277" s="9">
        <v>1656</v>
      </c>
      <c r="BB277" s="9">
        <f t="shared" si="89"/>
        <v>6971760</v>
      </c>
      <c r="BC277" s="23">
        <f t="shared" si="94"/>
        <v>7808371.200000001</v>
      </c>
      <c r="BD277" s="14">
        <v>4210</v>
      </c>
      <c r="BE277" s="9">
        <v>1656</v>
      </c>
      <c r="BF277" s="9">
        <f t="shared" si="90"/>
        <v>6971760</v>
      </c>
      <c r="BG277" s="23">
        <f t="shared" si="95"/>
        <v>7808371.200000001</v>
      </c>
      <c r="BH277" s="14">
        <v>4210</v>
      </c>
      <c r="BI277" s="9">
        <v>1656</v>
      </c>
      <c r="BJ277" s="9">
        <f t="shared" si="91"/>
        <v>6971760</v>
      </c>
      <c r="BK277" s="23">
        <f t="shared" si="96"/>
        <v>7808371.200000001</v>
      </c>
      <c r="BL277" s="9"/>
      <c r="BM277" s="9"/>
      <c r="BN277" s="9">
        <f t="shared" si="97"/>
        <v>0</v>
      </c>
      <c r="BO277" s="9">
        <f t="shared" si="98"/>
        <v>0</v>
      </c>
      <c r="BP277" s="9"/>
      <c r="BQ277" s="9"/>
      <c r="BR277" s="9">
        <f t="shared" si="99"/>
        <v>0</v>
      </c>
      <c r="BS277" s="9">
        <f t="shared" si="100"/>
        <v>0</v>
      </c>
      <c r="BT277" s="9"/>
      <c r="BU277" s="9"/>
      <c r="BV277" s="9">
        <f t="shared" si="101"/>
        <v>0</v>
      </c>
      <c r="BW277" s="9">
        <f t="shared" si="102"/>
        <v>0</v>
      </c>
      <c r="BX277" s="9"/>
      <c r="BY277" s="9"/>
      <c r="BZ277" s="9">
        <f t="shared" si="103"/>
        <v>0</v>
      </c>
      <c r="CA277" s="9">
        <f t="shared" si="104"/>
        <v>0</v>
      </c>
      <c r="CB277" s="9"/>
      <c r="CC277" s="9"/>
      <c r="CD277" s="9">
        <f t="shared" si="105"/>
        <v>0</v>
      </c>
      <c r="CE277" s="9">
        <f t="shared" si="106"/>
        <v>0</v>
      </c>
      <c r="CF277" s="9"/>
      <c r="CG277" s="9"/>
      <c r="CH277" s="9">
        <f t="shared" si="107"/>
        <v>0</v>
      </c>
      <c r="CI277" s="9">
        <f t="shared" si="108"/>
        <v>0</v>
      </c>
      <c r="CJ277" s="9"/>
      <c r="CK277" s="9"/>
      <c r="CL277" s="9">
        <f t="shared" si="109"/>
        <v>0</v>
      </c>
      <c r="CM277" s="9">
        <f t="shared" si="110"/>
        <v>0</v>
      </c>
      <c r="CN277" s="9"/>
      <c r="CO277" s="9"/>
      <c r="CP277" s="9">
        <f t="shared" si="111"/>
        <v>0</v>
      </c>
      <c r="CQ277" s="9">
        <f t="shared" si="112"/>
        <v>0</v>
      </c>
      <c r="CR277" s="9"/>
      <c r="CS277" s="9"/>
      <c r="CT277" s="9">
        <f t="shared" si="113"/>
        <v>0</v>
      </c>
      <c r="CU277" s="9">
        <f t="shared" si="114"/>
        <v>0</v>
      </c>
      <c r="CV277" s="9"/>
      <c r="CW277" s="9"/>
      <c r="CX277" s="9">
        <f t="shared" si="115"/>
        <v>0</v>
      </c>
      <c r="CY277" s="9">
        <f t="shared" si="116"/>
        <v>0</v>
      </c>
      <c r="CZ277" s="9"/>
      <c r="DA277" s="9"/>
      <c r="DB277" s="9">
        <f t="shared" si="117"/>
        <v>0</v>
      </c>
      <c r="DC277" s="9">
        <f t="shared" si="118"/>
        <v>0</v>
      </c>
      <c r="DD277" s="9"/>
      <c r="DE277" s="9"/>
      <c r="DF277" s="9">
        <f t="shared" si="119"/>
        <v>0</v>
      </c>
      <c r="DG277" s="9">
        <f t="shared" si="120"/>
        <v>0</v>
      </c>
      <c r="DH277" s="9"/>
      <c r="DI277" s="9"/>
      <c r="DJ277" s="9">
        <f t="shared" si="121"/>
        <v>0</v>
      </c>
      <c r="DK277" s="9">
        <f t="shared" si="122"/>
        <v>0</v>
      </c>
      <c r="DL277" s="9"/>
      <c r="DM277" s="9"/>
      <c r="DN277" s="9">
        <f t="shared" si="123"/>
        <v>0</v>
      </c>
      <c r="DO277" s="9">
        <f t="shared" si="124"/>
        <v>0</v>
      </c>
      <c r="DP277" s="9"/>
      <c r="DQ277" s="9"/>
      <c r="DR277" s="9">
        <f t="shared" si="125"/>
        <v>0</v>
      </c>
      <c r="DS277" s="9">
        <f t="shared" si="126"/>
        <v>0</v>
      </c>
      <c r="DT277" s="9"/>
      <c r="DU277" s="9"/>
      <c r="DV277" s="9">
        <f t="shared" si="127"/>
        <v>0</v>
      </c>
      <c r="DW277" s="9">
        <f t="shared" si="128"/>
        <v>0</v>
      </c>
      <c r="DX277" s="9"/>
      <c r="DY277" s="9"/>
      <c r="DZ277" s="9">
        <f t="shared" si="129"/>
        <v>0</v>
      </c>
      <c r="EA277" s="9">
        <f t="shared" si="130"/>
        <v>0</v>
      </c>
      <c r="EB277" s="9"/>
      <c r="EC277" s="9"/>
      <c r="ED277" s="9"/>
      <c r="EE277" s="9"/>
      <c r="EF277" s="9"/>
      <c r="EG277" s="9"/>
      <c r="EH277" s="9"/>
      <c r="EI277" s="9"/>
      <c r="EJ277" s="23">
        <f t="shared" si="131"/>
        <v>39995</v>
      </c>
      <c r="EK277" s="23">
        <v>0</v>
      </c>
      <c r="EL277" s="23">
        <v>0</v>
      </c>
      <c r="EM277" s="10" t="s">
        <v>95</v>
      </c>
      <c r="EN277" s="40" t="s">
        <v>556</v>
      </c>
      <c r="EO277" s="40" t="s">
        <v>557</v>
      </c>
      <c r="EP277" s="40"/>
      <c r="EQ277" s="40"/>
      <c r="ER277" s="40"/>
      <c r="ES277" s="40"/>
      <c r="ET277" s="40"/>
      <c r="EU277" s="40"/>
      <c r="EV277" s="40"/>
      <c r="EW277" s="40"/>
      <c r="EX277" s="40"/>
      <c r="EY277" s="40" t="s">
        <v>558</v>
      </c>
      <c r="EZ277" s="10" t="s">
        <v>559</v>
      </c>
      <c r="FA277" s="46" t="s">
        <v>258</v>
      </c>
    </row>
    <row r="278" spans="1:157" ht="19.5" customHeight="1">
      <c r="A278" s="27" t="s">
        <v>579</v>
      </c>
      <c r="B278" s="20" t="s">
        <v>415</v>
      </c>
      <c r="C278" s="20" t="s">
        <v>416</v>
      </c>
      <c r="D278" s="20" t="s">
        <v>416</v>
      </c>
      <c r="E278" s="20" t="s">
        <v>65</v>
      </c>
      <c r="F278" s="20"/>
      <c r="G278" s="20"/>
      <c r="H278" s="20" t="s">
        <v>186</v>
      </c>
      <c r="I278" s="20">
        <v>710000000</v>
      </c>
      <c r="J278" s="20" t="s">
        <v>94</v>
      </c>
      <c r="K278" s="20" t="s">
        <v>405</v>
      </c>
      <c r="L278" s="20" t="s">
        <v>31</v>
      </c>
      <c r="M278" s="20">
        <v>150000000</v>
      </c>
      <c r="N278" s="20" t="s">
        <v>580</v>
      </c>
      <c r="O278" s="20"/>
      <c r="P278" s="20" t="s">
        <v>418</v>
      </c>
      <c r="Q278" s="20"/>
      <c r="R278" s="20"/>
      <c r="S278" s="20">
        <v>0</v>
      </c>
      <c r="T278" s="20">
        <v>0</v>
      </c>
      <c r="U278" s="20">
        <v>100</v>
      </c>
      <c r="V278" s="20" t="s">
        <v>419</v>
      </c>
      <c r="W278" s="20" t="s">
        <v>76</v>
      </c>
      <c r="X278" s="28">
        <v>30147</v>
      </c>
      <c r="Y278" s="18">
        <v>2495</v>
      </c>
      <c r="Z278" s="18">
        <f t="shared" si="77"/>
        <v>75216765</v>
      </c>
      <c r="AA278" s="19">
        <f>Z278*1.12</f>
        <v>84242776.80000001</v>
      </c>
      <c r="AB278" s="28">
        <v>60294</v>
      </c>
      <c r="AC278" s="18">
        <v>2495</v>
      </c>
      <c r="AD278" s="18">
        <f t="shared" si="79"/>
        <v>150433530</v>
      </c>
      <c r="AE278" s="19">
        <f t="shared" si="83"/>
        <v>168485553.60000002</v>
      </c>
      <c r="AF278" s="28">
        <v>60294</v>
      </c>
      <c r="AG278" s="18">
        <v>2495</v>
      </c>
      <c r="AH278" s="18">
        <f t="shared" si="80"/>
        <v>150433530</v>
      </c>
      <c r="AI278" s="19">
        <f t="shared" si="84"/>
        <v>168485553.60000002</v>
      </c>
      <c r="AJ278" s="28">
        <v>60294</v>
      </c>
      <c r="AK278" s="18">
        <v>2495</v>
      </c>
      <c r="AL278" s="18">
        <f t="shared" si="81"/>
        <v>150433530</v>
      </c>
      <c r="AM278" s="19">
        <f t="shared" si="85"/>
        <v>168485553.60000002</v>
      </c>
      <c r="AN278" s="28">
        <v>60294</v>
      </c>
      <c r="AO278" s="18">
        <v>2495</v>
      </c>
      <c r="AP278" s="18">
        <f t="shared" si="82"/>
        <v>150433530</v>
      </c>
      <c r="AQ278" s="19">
        <f t="shared" si="86"/>
        <v>168485553.60000002</v>
      </c>
      <c r="AR278" s="28">
        <v>60294</v>
      </c>
      <c r="AS278" s="18">
        <v>2495</v>
      </c>
      <c r="AT278" s="18">
        <f t="shared" si="87"/>
        <v>150433530</v>
      </c>
      <c r="AU278" s="19">
        <f t="shared" si="92"/>
        <v>168485553.60000002</v>
      </c>
      <c r="AV278" s="28">
        <v>60294</v>
      </c>
      <c r="AW278" s="18">
        <v>2495</v>
      </c>
      <c r="AX278" s="18">
        <f t="shared" si="88"/>
        <v>150433530</v>
      </c>
      <c r="AY278" s="19">
        <f t="shared" si="93"/>
        <v>168485553.60000002</v>
      </c>
      <c r="AZ278" s="28">
        <v>60294</v>
      </c>
      <c r="BA278" s="18">
        <v>2495</v>
      </c>
      <c r="BB278" s="18">
        <f t="shared" si="89"/>
        <v>150433530</v>
      </c>
      <c r="BC278" s="19">
        <f t="shared" si="94"/>
        <v>168485553.60000002</v>
      </c>
      <c r="BD278" s="28">
        <v>60294</v>
      </c>
      <c r="BE278" s="18">
        <v>2495</v>
      </c>
      <c r="BF278" s="18">
        <f t="shared" si="90"/>
        <v>150433530</v>
      </c>
      <c r="BG278" s="19">
        <f t="shared" si="95"/>
        <v>168485553.60000002</v>
      </c>
      <c r="BH278" s="28">
        <v>60294</v>
      </c>
      <c r="BI278" s="18">
        <v>2495</v>
      </c>
      <c r="BJ278" s="18">
        <f t="shared" si="91"/>
        <v>150433530</v>
      </c>
      <c r="BK278" s="19">
        <f t="shared" si="96"/>
        <v>168485553.60000002</v>
      </c>
      <c r="BL278" s="9"/>
      <c r="BM278" s="9"/>
      <c r="BN278" s="9">
        <f t="shared" si="97"/>
        <v>0</v>
      </c>
      <c r="BO278" s="9">
        <f t="shared" si="98"/>
        <v>0</v>
      </c>
      <c r="BP278" s="9"/>
      <c r="BQ278" s="9"/>
      <c r="BR278" s="9">
        <f t="shared" si="99"/>
        <v>0</v>
      </c>
      <c r="BS278" s="9">
        <f t="shared" si="100"/>
        <v>0</v>
      </c>
      <c r="BT278" s="9"/>
      <c r="BU278" s="9"/>
      <c r="BV278" s="9">
        <f t="shared" si="101"/>
        <v>0</v>
      </c>
      <c r="BW278" s="9">
        <f t="shared" si="102"/>
        <v>0</v>
      </c>
      <c r="BX278" s="9"/>
      <c r="BY278" s="9"/>
      <c r="BZ278" s="9">
        <f t="shared" si="103"/>
        <v>0</v>
      </c>
      <c r="CA278" s="9">
        <f t="shared" si="104"/>
        <v>0</v>
      </c>
      <c r="CB278" s="9"/>
      <c r="CC278" s="9"/>
      <c r="CD278" s="9">
        <f t="shared" si="105"/>
        <v>0</v>
      </c>
      <c r="CE278" s="9">
        <f t="shared" si="106"/>
        <v>0</v>
      </c>
      <c r="CF278" s="9"/>
      <c r="CG278" s="9"/>
      <c r="CH278" s="9">
        <f t="shared" si="107"/>
        <v>0</v>
      </c>
      <c r="CI278" s="9">
        <f t="shared" si="108"/>
        <v>0</v>
      </c>
      <c r="CJ278" s="9"/>
      <c r="CK278" s="9"/>
      <c r="CL278" s="9">
        <f t="shared" si="109"/>
        <v>0</v>
      </c>
      <c r="CM278" s="9">
        <f t="shared" si="110"/>
        <v>0</v>
      </c>
      <c r="CN278" s="9"/>
      <c r="CO278" s="9"/>
      <c r="CP278" s="9">
        <f t="shared" si="111"/>
        <v>0</v>
      </c>
      <c r="CQ278" s="9">
        <f t="shared" si="112"/>
        <v>0</v>
      </c>
      <c r="CR278" s="9"/>
      <c r="CS278" s="9"/>
      <c r="CT278" s="9">
        <f t="shared" si="113"/>
        <v>0</v>
      </c>
      <c r="CU278" s="9">
        <f t="shared" si="114"/>
        <v>0</v>
      </c>
      <c r="CV278" s="9"/>
      <c r="CW278" s="9"/>
      <c r="CX278" s="9">
        <f t="shared" si="115"/>
        <v>0</v>
      </c>
      <c r="CY278" s="9">
        <f t="shared" si="116"/>
        <v>0</v>
      </c>
      <c r="CZ278" s="9"/>
      <c r="DA278" s="9"/>
      <c r="DB278" s="9">
        <f t="shared" si="117"/>
        <v>0</v>
      </c>
      <c r="DC278" s="9">
        <f t="shared" si="118"/>
        <v>0</v>
      </c>
      <c r="DD278" s="9"/>
      <c r="DE278" s="9"/>
      <c r="DF278" s="9">
        <f t="shared" si="119"/>
        <v>0</v>
      </c>
      <c r="DG278" s="9">
        <f t="shared" si="120"/>
        <v>0</v>
      </c>
      <c r="DH278" s="9"/>
      <c r="DI278" s="9"/>
      <c r="DJ278" s="9">
        <f t="shared" si="121"/>
        <v>0</v>
      </c>
      <c r="DK278" s="9">
        <f t="shared" si="122"/>
        <v>0</v>
      </c>
      <c r="DL278" s="9"/>
      <c r="DM278" s="9"/>
      <c r="DN278" s="9">
        <f t="shared" si="123"/>
        <v>0</v>
      </c>
      <c r="DO278" s="9">
        <f t="shared" si="124"/>
        <v>0</v>
      </c>
      <c r="DP278" s="9"/>
      <c r="DQ278" s="9"/>
      <c r="DR278" s="9">
        <f t="shared" si="125"/>
        <v>0</v>
      </c>
      <c r="DS278" s="9">
        <f t="shared" si="126"/>
        <v>0</v>
      </c>
      <c r="DT278" s="9"/>
      <c r="DU278" s="9"/>
      <c r="DV278" s="9">
        <f t="shared" si="127"/>
        <v>0</v>
      </c>
      <c r="DW278" s="9">
        <f t="shared" si="128"/>
        <v>0</v>
      </c>
      <c r="DX278" s="9"/>
      <c r="DY278" s="9"/>
      <c r="DZ278" s="9">
        <f t="shared" si="129"/>
        <v>0</v>
      </c>
      <c r="EA278" s="9">
        <f t="shared" si="130"/>
        <v>0</v>
      </c>
      <c r="EB278" s="9"/>
      <c r="EC278" s="9"/>
      <c r="ED278" s="9"/>
      <c r="EE278" s="9"/>
      <c r="EF278" s="9"/>
      <c r="EG278" s="9"/>
      <c r="EH278" s="9"/>
      <c r="EI278" s="9"/>
      <c r="EJ278" s="23">
        <f>X278+AB278+AF278+AJ278+AN278+AR278+AV278+AZ278+BD278+BH278+BL278+BP278+BT278+BX278+CB278+CF278+CJ278+CN278+CR278+CV278+CZ278+DD278+DH278+DL278+DP278+DT278+DX278</f>
        <v>572793</v>
      </c>
      <c r="EK278" s="23">
        <v>0</v>
      </c>
      <c r="EL278" s="23">
        <v>0</v>
      </c>
      <c r="EM278" s="29" t="s">
        <v>95</v>
      </c>
      <c r="EN278" s="20" t="s">
        <v>556</v>
      </c>
      <c r="EO278" s="20" t="s">
        <v>557</v>
      </c>
      <c r="EP278" s="20"/>
      <c r="EQ278" s="20"/>
      <c r="ER278" s="20"/>
      <c r="ES278" s="20"/>
      <c r="ET278" s="20"/>
      <c r="EU278" s="20"/>
      <c r="EV278" s="20"/>
      <c r="EW278" s="20"/>
      <c r="EX278" s="20"/>
      <c r="EY278" s="40" t="s">
        <v>558</v>
      </c>
      <c r="EZ278" s="10" t="s">
        <v>559</v>
      </c>
      <c r="FA278" s="46" t="s">
        <v>258</v>
      </c>
    </row>
    <row r="279" spans="1:157" ht="19.5" customHeight="1">
      <c r="A279" s="27" t="s">
        <v>609</v>
      </c>
      <c r="B279" s="20" t="s">
        <v>415</v>
      </c>
      <c r="C279" s="20" t="s">
        <v>416</v>
      </c>
      <c r="D279" s="20" t="s">
        <v>416</v>
      </c>
      <c r="E279" s="20" t="s">
        <v>65</v>
      </c>
      <c r="F279" s="20"/>
      <c r="G279" s="20"/>
      <c r="H279" s="20" t="s">
        <v>186</v>
      </c>
      <c r="I279" s="20">
        <v>710000000</v>
      </c>
      <c r="J279" s="20" t="s">
        <v>94</v>
      </c>
      <c r="K279" s="20" t="s">
        <v>592</v>
      </c>
      <c r="L279" s="20" t="s">
        <v>31</v>
      </c>
      <c r="M279" s="20">
        <v>150000000</v>
      </c>
      <c r="N279" s="20" t="s">
        <v>580</v>
      </c>
      <c r="O279" s="20"/>
      <c r="P279" s="20" t="s">
        <v>418</v>
      </c>
      <c r="Q279" s="20"/>
      <c r="R279" s="20"/>
      <c r="S279" s="20">
        <v>0</v>
      </c>
      <c r="T279" s="20">
        <v>0</v>
      </c>
      <c r="U279" s="20">
        <v>100</v>
      </c>
      <c r="V279" s="20" t="s">
        <v>419</v>
      </c>
      <c r="W279" s="20" t="s">
        <v>76</v>
      </c>
      <c r="X279" s="28">
        <v>20098</v>
      </c>
      <c r="Y279" s="18">
        <v>2495</v>
      </c>
      <c r="Z279" s="18">
        <f>X279*Y279</f>
        <v>50144510</v>
      </c>
      <c r="AA279" s="19">
        <f>Z279*1.12</f>
        <v>56161851.2</v>
      </c>
      <c r="AB279" s="28">
        <v>60294</v>
      </c>
      <c r="AC279" s="18">
        <v>2495</v>
      </c>
      <c r="AD279" s="18">
        <f>AB279*AC279</f>
        <v>150433530</v>
      </c>
      <c r="AE279" s="19">
        <f>AD279*1.12</f>
        <v>168485553.60000002</v>
      </c>
      <c r="AF279" s="28">
        <v>60294</v>
      </c>
      <c r="AG279" s="18">
        <v>2495</v>
      </c>
      <c r="AH279" s="18">
        <f>AF279*AG279</f>
        <v>150433530</v>
      </c>
      <c r="AI279" s="19">
        <f>AH279*1.12</f>
        <v>168485553.60000002</v>
      </c>
      <c r="AJ279" s="28">
        <v>60294</v>
      </c>
      <c r="AK279" s="18">
        <v>2495</v>
      </c>
      <c r="AL279" s="18">
        <f>AJ279*AK279</f>
        <v>150433530</v>
      </c>
      <c r="AM279" s="19">
        <f>AL279*1.12</f>
        <v>168485553.60000002</v>
      </c>
      <c r="AN279" s="28">
        <v>60294</v>
      </c>
      <c r="AO279" s="18">
        <v>2495</v>
      </c>
      <c r="AP279" s="18">
        <f>AN279*AO279</f>
        <v>150433530</v>
      </c>
      <c r="AQ279" s="19">
        <f>AP279*1.12</f>
        <v>168485553.60000002</v>
      </c>
      <c r="AR279" s="28">
        <v>60294</v>
      </c>
      <c r="AS279" s="18">
        <v>2495</v>
      </c>
      <c r="AT279" s="18">
        <f>AR279*AS279</f>
        <v>150433530</v>
      </c>
      <c r="AU279" s="19">
        <f>AT279*1.12</f>
        <v>168485553.60000002</v>
      </c>
      <c r="AV279" s="28">
        <v>60294</v>
      </c>
      <c r="AW279" s="18">
        <v>2495</v>
      </c>
      <c r="AX279" s="18">
        <f>AV279*AW279</f>
        <v>150433530</v>
      </c>
      <c r="AY279" s="19">
        <f>AX279*1.12</f>
        <v>168485553.60000002</v>
      </c>
      <c r="AZ279" s="28">
        <v>60294</v>
      </c>
      <c r="BA279" s="18">
        <v>2495</v>
      </c>
      <c r="BB279" s="18">
        <f>AZ279*BA279</f>
        <v>150433530</v>
      </c>
      <c r="BC279" s="19">
        <f>BB279*1.12</f>
        <v>168485553.60000002</v>
      </c>
      <c r="BD279" s="28">
        <v>60294</v>
      </c>
      <c r="BE279" s="18">
        <v>2495</v>
      </c>
      <c r="BF279" s="18">
        <f>BD279*BE279</f>
        <v>150433530</v>
      </c>
      <c r="BG279" s="19">
        <f>BF279*1.12</f>
        <v>168485553.60000002</v>
      </c>
      <c r="BH279" s="28">
        <v>60294</v>
      </c>
      <c r="BI279" s="18">
        <v>2495</v>
      </c>
      <c r="BJ279" s="18">
        <f>BH279*BI279</f>
        <v>150433530</v>
      </c>
      <c r="BK279" s="19">
        <f>BJ279*1.12</f>
        <v>168485553.60000002</v>
      </c>
      <c r="BL279" s="9"/>
      <c r="BM279" s="9"/>
      <c r="BN279" s="9">
        <f>BL279*BM279</f>
        <v>0</v>
      </c>
      <c r="BO279" s="9">
        <f>IF(AQ279="С НДС",BN279*1.12,BN279)</f>
        <v>0</v>
      </c>
      <c r="BP279" s="9"/>
      <c r="BQ279" s="9"/>
      <c r="BR279" s="9">
        <f>BP279*BQ279</f>
        <v>0</v>
      </c>
      <c r="BS279" s="9">
        <f>IF(AU279="С НДС",BR279*1.12,BR279)</f>
        <v>0</v>
      </c>
      <c r="BT279" s="9"/>
      <c r="BU279" s="9"/>
      <c r="BV279" s="9">
        <f>BT279*BU279</f>
        <v>0</v>
      </c>
      <c r="BW279" s="9">
        <f>IF(AY279="С НДС",BV279*1.12,BV279)</f>
        <v>0</v>
      </c>
      <c r="BX279" s="9"/>
      <c r="BY279" s="9"/>
      <c r="BZ279" s="9">
        <f>BX279*BY279</f>
        <v>0</v>
      </c>
      <c r="CA279" s="9">
        <f>IF(BC279="С НДС",BZ279*1.12,BZ279)</f>
        <v>0</v>
      </c>
      <c r="CB279" s="9"/>
      <c r="CC279" s="9"/>
      <c r="CD279" s="9">
        <f>CB279*CC279</f>
        <v>0</v>
      </c>
      <c r="CE279" s="9">
        <f>IF(BG279="С НДС",CD279*1.12,CD279)</f>
        <v>0</v>
      </c>
      <c r="CF279" s="9"/>
      <c r="CG279" s="9"/>
      <c r="CH279" s="9">
        <f>CF279*CG279</f>
        <v>0</v>
      </c>
      <c r="CI279" s="9">
        <f>IF(BK279="С НДС",CH279*1.12,CH279)</f>
        <v>0</v>
      </c>
      <c r="CJ279" s="9"/>
      <c r="CK279" s="9"/>
      <c r="CL279" s="9">
        <f>CJ279*CK279</f>
        <v>0</v>
      </c>
      <c r="CM279" s="9">
        <f>IF(BO279="С НДС",CL279*1.12,CL279)</f>
        <v>0</v>
      </c>
      <c r="CN279" s="9"/>
      <c r="CO279" s="9"/>
      <c r="CP279" s="9">
        <f>CN279*CO279</f>
        <v>0</v>
      </c>
      <c r="CQ279" s="9">
        <f>IF(BS279="С НДС",CP279*1.12,CP279)</f>
        <v>0</v>
      </c>
      <c r="CR279" s="9"/>
      <c r="CS279" s="9"/>
      <c r="CT279" s="9">
        <f>CR279*CS279</f>
        <v>0</v>
      </c>
      <c r="CU279" s="9">
        <f>IF(BW279="С НДС",CT279*1.12,CT279)</f>
        <v>0</v>
      </c>
      <c r="CV279" s="9"/>
      <c r="CW279" s="9"/>
      <c r="CX279" s="9">
        <f>CV279*CW279</f>
        <v>0</v>
      </c>
      <c r="CY279" s="9">
        <f>IF(CA279="С НДС",CX279*1.12,CX279)</f>
        <v>0</v>
      </c>
      <c r="CZ279" s="9"/>
      <c r="DA279" s="9"/>
      <c r="DB279" s="9">
        <f>CZ279*DA279</f>
        <v>0</v>
      </c>
      <c r="DC279" s="9">
        <f>IF(CE279="С НДС",DB279*1.12,DB279)</f>
        <v>0</v>
      </c>
      <c r="DD279" s="9"/>
      <c r="DE279" s="9"/>
      <c r="DF279" s="9">
        <f>DD279*DE279</f>
        <v>0</v>
      </c>
      <c r="DG279" s="9">
        <f>IF(CI279="С НДС",DF279*1.12,DF279)</f>
        <v>0</v>
      </c>
      <c r="DH279" s="9"/>
      <c r="DI279" s="9"/>
      <c r="DJ279" s="9">
        <f>DH279*DI279</f>
        <v>0</v>
      </c>
      <c r="DK279" s="9">
        <f>IF(CM279="С НДС",DJ279*1.12,DJ279)</f>
        <v>0</v>
      </c>
      <c r="DL279" s="9"/>
      <c r="DM279" s="9"/>
      <c r="DN279" s="9">
        <f>DL279*DM279</f>
        <v>0</v>
      </c>
      <c r="DO279" s="9">
        <f>IF(CQ279="С НДС",DN279*1.12,DN279)</f>
        <v>0</v>
      </c>
      <c r="DP279" s="9"/>
      <c r="DQ279" s="9"/>
      <c r="DR279" s="9">
        <f>DP279*DQ279</f>
        <v>0</v>
      </c>
      <c r="DS279" s="9">
        <f>IF(CU279="С НДС",DR279*1.12,DR279)</f>
        <v>0</v>
      </c>
      <c r="DT279" s="9"/>
      <c r="DU279" s="9"/>
      <c r="DV279" s="9">
        <f>DT279*DU279</f>
        <v>0</v>
      </c>
      <c r="DW279" s="9">
        <f>IF(CY279="С НДС",DV279*1.12,DV279)</f>
        <v>0</v>
      </c>
      <c r="DX279" s="9"/>
      <c r="DY279" s="9"/>
      <c r="DZ279" s="9">
        <f>DX279*DY279</f>
        <v>0</v>
      </c>
      <c r="EA279" s="9">
        <f>IF(DC279="С НДС",DZ279*1.12,DZ279)</f>
        <v>0</v>
      </c>
      <c r="EB279" s="9"/>
      <c r="EC279" s="9"/>
      <c r="ED279" s="9"/>
      <c r="EE279" s="9"/>
      <c r="EF279" s="9"/>
      <c r="EG279" s="9"/>
      <c r="EH279" s="9"/>
      <c r="EI279" s="9"/>
      <c r="EJ279" s="23">
        <f>X279+AB279+AF279+AJ279+AN279+AR279+AV279+AZ279+BD279+BH279+BL279+BP279+BT279+BX279+CB279+CF279+CJ279+CN279+CR279+CV279+CZ279+DD279+DH279+DL279+DP279+DT279+DX279</f>
        <v>562744</v>
      </c>
      <c r="EK279" s="23">
        <v>0</v>
      </c>
      <c r="EL279" s="23">
        <v>0</v>
      </c>
      <c r="EM279" s="29" t="s">
        <v>95</v>
      </c>
      <c r="EN279" s="20" t="s">
        <v>556</v>
      </c>
      <c r="EO279" s="20" t="s">
        <v>557</v>
      </c>
      <c r="EP279" s="20"/>
      <c r="EQ279" s="20"/>
      <c r="ER279" s="20"/>
      <c r="ES279" s="20"/>
      <c r="ET279" s="20"/>
      <c r="EU279" s="20"/>
      <c r="EV279" s="20"/>
      <c r="EW279" s="20"/>
      <c r="EX279" s="20"/>
      <c r="EY279" s="40" t="s">
        <v>558</v>
      </c>
      <c r="EZ279" s="10" t="s">
        <v>559</v>
      </c>
      <c r="FA279" s="46" t="s">
        <v>258</v>
      </c>
    </row>
    <row r="280" spans="1:157" ht="19.5" customHeight="1">
      <c r="A280" s="25" t="s">
        <v>438</v>
      </c>
      <c r="B280" s="40" t="s">
        <v>415</v>
      </c>
      <c r="C280" s="40" t="s">
        <v>416</v>
      </c>
      <c r="D280" s="40" t="s">
        <v>416</v>
      </c>
      <c r="E280" s="40" t="s">
        <v>65</v>
      </c>
      <c r="F280" s="40"/>
      <c r="G280" s="40"/>
      <c r="H280" s="40">
        <v>100</v>
      </c>
      <c r="I280" s="40">
        <v>710000000</v>
      </c>
      <c r="J280" s="40" t="s">
        <v>227</v>
      </c>
      <c r="K280" s="40" t="s">
        <v>405</v>
      </c>
      <c r="L280" s="40" t="s">
        <v>31</v>
      </c>
      <c r="M280" s="11">
        <v>231010000</v>
      </c>
      <c r="N280" s="40" t="s">
        <v>439</v>
      </c>
      <c r="O280" s="40"/>
      <c r="P280" s="40" t="s">
        <v>418</v>
      </c>
      <c r="Q280" s="40"/>
      <c r="R280" s="40"/>
      <c r="S280" s="40">
        <v>0</v>
      </c>
      <c r="T280" s="40">
        <v>0</v>
      </c>
      <c r="U280" s="40">
        <v>100</v>
      </c>
      <c r="V280" s="40" t="s">
        <v>419</v>
      </c>
      <c r="W280" s="40" t="s">
        <v>76</v>
      </c>
      <c r="X280" s="35">
        <v>2975</v>
      </c>
      <c r="Y280" s="9">
        <v>1656</v>
      </c>
      <c r="Z280" s="9">
        <f t="shared" si="77"/>
        <v>4926600</v>
      </c>
      <c r="AA280" s="23">
        <f t="shared" si="78"/>
        <v>5517792.000000001</v>
      </c>
      <c r="AB280" s="35">
        <v>5950</v>
      </c>
      <c r="AC280" s="9">
        <v>1656</v>
      </c>
      <c r="AD280" s="9">
        <f t="shared" si="79"/>
        <v>9853200</v>
      </c>
      <c r="AE280" s="23">
        <f t="shared" si="83"/>
        <v>11035584.000000002</v>
      </c>
      <c r="AF280" s="35">
        <v>5950</v>
      </c>
      <c r="AG280" s="9">
        <v>1656</v>
      </c>
      <c r="AH280" s="9">
        <f t="shared" si="80"/>
        <v>9853200</v>
      </c>
      <c r="AI280" s="23">
        <f t="shared" si="84"/>
        <v>11035584.000000002</v>
      </c>
      <c r="AJ280" s="35">
        <v>5950</v>
      </c>
      <c r="AK280" s="9">
        <v>1656</v>
      </c>
      <c r="AL280" s="9">
        <f t="shared" si="81"/>
        <v>9853200</v>
      </c>
      <c r="AM280" s="23">
        <f t="shared" si="85"/>
        <v>11035584.000000002</v>
      </c>
      <c r="AN280" s="35">
        <v>5950</v>
      </c>
      <c r="AO280" s="9">
        <v>1656</v>
      </c>
      <c r="AP280" s="9">
        <f t="shared" si="82"/>
        <v>9853200</v>
      </c>
      <c r="AQ280" s="23">
        <f t="shared" si="86"/>
        <v>11035584.000000002</v>
      </c>
      <c r="AR280" s="35">
        <v>5950</v>
      </c>
      <c r="AS280" s="9">
        <v>1656</v>
      </c>
      <c r="AT280" s="9">
        <f t="shared" si="87"/>
        <v>9853200</v>
      </c>
      <c r="AU280" s="23">
        <f t="shared" si="92"/>
        <v>11035584.000000002</v>
      </c>
      <c r="AV280" s="35">
        <v>5950</v>
      </c>
      <c r="AW280" s="9">
        <v>1656</v>
      </c>
      <c r="AX280" s="9">
        <f t="shared" si="88"/>
        <v>9853200</v>
      </c>
      <c r="AY280" s="23">
        <f t="shared" si="93"/>
        <v>11035584.000000002</v>
      </c>
      <c r="AZ280" s="35">
        <v>5950</v>
      </c>
      <c r="BA280" s="9">
        <v>1656</v>
      </c>
      <c r="BB280" s="9">
        <f t="shared" si="89"/>
        <v>9853200</v>
      </c>
      <c r="BC280" s="23">
        <f t="shared" si="94"/>
        <v>11035584.000000002</v>
      </c>
      <c r="BD280" s="35">
        <v>5950</v>
      </c>
      <c r="BE280" s="9">
        <v>1656</v>
      </c>
      <c r="BF280" s="9">
        <f t="shared" si="90"/>
        <v>9853200</v>
      </c>
      <c r="BG280" s="23">
        <f t="shared" si="95"/>
        <v>11035584.000000002</v>
      </c>
      <c r="BH280" s="35">
        <v>5950</v>
      </c>
      <c r="BI280" s="9">
        <v>1656</v>
      </c>
      <c r="BJ280" s="9">
        <f t="shared" si="91"/>
        <v>9853200</v>
      </c>
      <c r="BK280" s="23">
        <f t="shared" si="96"/>
        <v>11035584.000000002</v>
      </c>
      <c r="BL280" s="9"/>
      <c r="BM280" s="9"/>
      <c r="BN280" s="9">
        <f t="shared" si="97"/>
        <v>0</v>
      </c>
      <c r="BO280" s="9">
        <f t="shared" si="98"/>
        <v>0</v>
      </c>
      <c r="BP280" s="9"/>
      <c r="BQ280" s="9"/>
      <c r="BR280" s="9">
        <f t="shared" si="99"/>
        <v>0</v>
      </c>
      <c r="BS280" s="9">
        <f t="shared" si="100"/>
        <v>0</v>
      </c>
      <c r="BT280" s="9"/>
      <c r="BU280" s="9"/>
      <c r="BV280" s="9">
        <f t="shared" si="101"/>
        <v>0</v>
      </c>
      <c r="BW280" s="9">
        <f t="shared" si="102"/>
        <v>0</v>
      </c>
      <c r="BX280" s="9"/>
      <c r="BY280" s="9"/>
      <c r="BZ280" s="9">
        <f t="shared" si="103"/>
        <v>0</v>
      </c>
      <c r="CA280" s="9">
        <f t="shared" si="104"/>
        <v>0</v>
      </c>
      <c r="CB280" s="9"/>
      <c r="CC280" s="9"/>
      <c r="CD280" s="9">
        <f t="shared" si="105"/>
        <v>0</v>
      </c>
      <c r="CE280" s="9">
        <f t="shared" si="106"/>
        <v>0</v>
      </c>
      <c r="CF280" s="9"/>
      <c r="CG280" s="9"/>
      <c r="CH280" s="9">
        <f t="shared" si="107"/>
        <v>0</v>
      </c>
      <c r="CI280" s="9">
        <f t="shared" si="108"/>
        <v>0</v>
      </c>
      <c r="CJ280" s="9"/>
      <c r="CK280" s="9"/>
      <c r="CL280" s="9">
        <f t="shared" si="109"/>
        <v>0</v>
      </c>
      <c r="CM280" s="9">
        <f t="shared" si="110"/>
        <v>0</v>
      </c>
      <c r="CN280" s="9"/>
      <c r="CO280" s="9"/>
      <c r="CP280" s="9">
        <f t="shared" si="111"/>
        <v>0</v>
      </c>
      <c r="CQ280" s="9">
        <f t="shared" si="112"/>
        <v>0</v>
      </c>
      <c r="CR280" s="9"/>
      <c r="CS280" s="9"/>
      <c r="CT280" s="9">
        <f t="shared" si="113"/>
        <v>0</v>
      </c>
      <c r="CU280" s="9">
        <f t="shared" si="114"/>
        <v>0</v>
      </c>
      <c r="CV280" s="9"/>
      <c r="CW280" s="9"/>
      <c r="CX280" s="9">
        <f t="shared" si="115"/>
        <v>0</v>
      </c>
      <c r="CY280" s="9">
        <f t="shared" si="116"/>
        <v>0</v>
      </c>
      <c r="CZ280" s="9"/>
      <c r="DA280" s="9"/>
      <c r="DB280" s="9">
        <f t="shared" si="117"/>
        <v>0</v>
      </c>
      <c r="DC280" s="9">
        <f t="shared" si="118"/>
        <v>0</v>
      </c>
      <c r="DD280" s="9"/>
      <c r="DE280" s="9"/>
      <c r="DF280" s="9">
        <f t="shared" si="119"/>
        <v>0</v>
      </c>
      <c r="DG280" s="9">
        <f t="shared" si="120"/>
        <v>0</v>
      </c>
      <c r="DH280" s="9"/>
      <c r="DI280" s="9"/>
      <c r="DJ280" s="9">
        <f t="shared" si="121"/>
        <v>0</v>
      </c>
      <c r="DK280" s="9">
        <f t="shared" si="122"/>
        <v>0</v>
      </c>
      <c r="DL280" s="9"/>
      <c r="DM280" s="9"/>
      <c r="DN280" s="9">
        <f t="shared" si="123"/>
        <v>0</v>
      </c>
      <c r="DO280" s="9">
        <f t="shared" si="124"/>
        <v>0</v>
      </c>
      <c r="DP280" s="9"/>
      <c r="DQ280" s="9"/>
      <c r="DR280" s="9">
        <f t="shared" si="125"/>
        <v>0</v>
      </c>
      <c r="DS280" s="9">
        <f t="shared" si="126"/>
        <v>0</v>
      </c>
      <c r="DT280" s="9"/>
      <c r="DU280" s="9"/>
      <c r="DV280" s="9">
        <f t="shared" si="127"/>
        <v>0</v>
      </c>
      <c r="DW280" s="9">
        <f t="shared" si="128"/>
        <v>0</v>
      </c>
      <c r="DX280" s="9"/>
      <c r="DY280" s="9"/>
      <c r="DZ280" s="9">
        <f t="shared" si="129"/>
        <v>0</v>
      </c>
      <c r="EA280" s="9">
        <f t="shared" si="130"/>
        <v>0</v>
      </c>
      <c r="EB280" s="9"/>
      <c r="EC280" s="9"/>
      <c r="ED280" s="9"/>
      <c r="EE280" s="9"/>
      <c r="EF280" s="9"/>
      <c r="EG280" s="9"/>
      <c r="EH280" s="9"/>
      <c r="EI280" s="9"/>
      <c r="EJ280" s="23">
        <f t="shared" si="131"/>
        <v>56525</v>
      </c>
      <c r="EK280" s="23">
        <v>0</v>
      </c>
      <c r="EL280" s="23">
        <v>0</v>
      </c>
      <c r="EM280" s="10" t="s">
        <v>95</v>
      </c>
      <c r="EN280" s="40" t="s">
        <v>556</v>
      </c>
      <c r="EO280" s="40" t="s">
        <v>557</v>
      </c>
      <c r="EP280" s="40"/>
      <c r="EQ280" s="40"/>
      <c r="ER280" s="40"/>
      <c r="ES280" s="40"/>
      <c r="ET280" s="40"/>
      <c r="EU280" s="40"/>
      <c r="EV280" s="40"/>
      <c r="EW280" s="40"/>
      <c r="EX280" s="40"/>
      <c r="EY280" s="40" t="s">
        <v>558</v>
      </c>
      <c r="EZ280" s="10" t="s">
        <v>559</v>
      </c>
      <c r="FA280" s="46" t="s">
        <v>258</v>
      </c>
    </row>
    <row r="281" spans="1:157" ht="19.5" customHeight="1">
      <c r="A281" s="27" t="s">
        <v>581</v>
      </c>
      <c r="B281" s="20" t="s">
        <v>415</v>
      </c>
      <c r="C281" s="20" t="s">
        <v>416</v>
      </c>
      <c r="D281" s="20" t="s">
        <v>416</v>
      </c>
      <c r="E281" s="20" t="s">
        <v>65</v>
      </c>
      <c r="F281" s="20"/>
      <c r="G281" s="20"/>
      <c r="H281" s="20" t="s">
        <v>186</v>
      </c>
      <c r="I281" s="20">
        <v>710000000</v>
      </c>
      <c r="J281" s="20" t="s">
        <v>94</v>
      </c>
      <c r="K281" s="20" t="s">
        <v>405</v>
      </c>
      <c r="L281" s="20" t="s">
        <v>31</v>
      </c>
      <c r="M281" s="20">
        <v>230000000</v>
      </c>
      <c r="N281" s="20" t="s">
        <v>582</v>
      </c>
      <c r="O281" s="20"/>
      <c r="P281" s="20" t="s">
        <v>418</v>
      </c>
      <c r="Q281" s="20"/>
      <c r="R281" s="20"/>
      <c r="S281" s="20">
        <v>0</v>
      </c>
      <c r="T281" s="20">
        <v>0</v>
      </c>
      <c r="U281" s="20">
        <v>100</v>
      </c>
      <c r="V281" s="20" t="s">
        <v>419</v>
      </c>
      <c r="W281" s="20" t="s">
        <v>76</v>
      </c>
      <c r="X281" s="34">
        <v>9140</v>
      </c>
      <c r="Y281" s="18">
        <v>2495</v>
      </c>
      <c r="Z281" s="18">
        <f t="shared" si="77"/>
        <v>22804300</v>
      </c>
      <c r="AA281" s="19">
        <f>Z281*1.12</f>
        <v>25540816.000000004</v>
      </c>
      <c r="AB281" s="34">
        <v>18280</v>
      </c>
      <c r="AC281" s="18">
        <v>2495</v>
      </c>
      <c r="AD281" s="18">
        <f t="shared" si="79"/>
        <v>45608600</v>
      </c>
      <c r="AE281" s="19">
        <f t="shared" si="83"/>
        <v>51081632.00000001</v>
      </c>
      <c r="AF281" s="36">
        <v>18280</v>
      </c>
      <c r="AG281" s="18">
        <v>2495</v>
      </c>
      <c r="AH281" s="18">
        <f t="shared" si="80"/>
        <v>45608600</v>
      </c>
      <c r="AI281" s="19">
        <f t="shared" si="84"/>
        <v>51081632.00000001</v>
      </c>
      <c r="AJ281" s="36">
        <v>18280</v>
      </c>
      <c r="AK281" s="18">
        <v>2495</v>
      </c>
      <c r="AL281" s="18">
        <f t="shared" si="81"/>
        <v>45608600</v>
      </c>
      <c r="AM281" s="19">
        <f t="shared" si="85"/>
        <v>51081632.00000001</v>
      </c>
      <c r="AN281" s="36">
        <v>18280</v>
      </c>
      <c r="AO281" s="18">
        <v>2495</v>
      </c>
      <c r="AP281" s="18">
        <f t="shared" si="82"/>
        <v>45608600</v>
      </c>
      <c r="AQ281" s="19">
        <f t="shared" si="86"/>
        <v>51081632.00000001</v>
      </c>
      <c r="AR281" s="36">
        <v>18280</v>
      </c>
      <c r="AS281" s="18">
        <v>2495</v>
      </c>
      <c r="AT281" s="18">
        <f t="shared" si="87"/>
        <v>45608600</v>
      </c>
      <c r="AU281" s="19">
        <f t="shared" si="92"/>
        <v>51081632.00000001</v>
      </c>
      <c r="AV281" s="36">
        <v>18280</v>
      </c>
      <c r="AW281" s="18">
        <v>2495</v>
      </c>
      <c r="AX281" s="18">
        <f t="shared" si="88"/>
        <v>45608600</v>
      </c>
      <c r="AY281" s="19">
        <f t="shared" si="93"/>
        <v>51081632.00000001</v>
      </c>
      <c r="AZ281" s="36">
        <v>18280</v>
      </c>
      <c r="BA281" s="18">
        <v>2495</v>
      </c>
      <c r="BB281" s="18">
        <f t="shared" si="89"/>
        <v>45608600</v>
      </c>
      <c r="BC281" s="19">
        <f t="shared" si="94"/>
        <v>51081632.00000001</v>
      </c>
      <c r="BD281" s="36">
        <v>18280</v>
      </c>
      <c r="BE281" s="18">
        <v>2495</v>
      </c>
      <c r="BF281" s="18">
        <f t="shared" si="90"/>
        <v>45608600</v>
      </c>
      <c r="BG281" s="19">
        <f t="shared" si="95"/>
        <v>51081632.00000001</v>
      </c>
      <c r="BH281" s="36">
        <v>18280</v>
      </c>
      <c r="BI281" s="18">
        <v>2495</v>
      </c>
      <c r="BJ281" s="18">
        <f t="shared" si="91"/>
        <v>45608600</v>
      </c>
      <c r="BK281" s="19">
        <f t="shared" si="96"/>
        <v>51081632.00000001</v>
      </c>
      <c r="BL281" s="9"/>
      <c r="BM281" s="9"/>
      <c r="BN281" s="9">
        <f>BL281*BM281</f>
        <v>0</v>
      </c>
      <c r="BO281" s="9">
        <f>IF(AQ281="С НДС",BN281*1.12,BN281)</f>
        <v>0</v>
      </c>
      <c r="BP281" s="9"/>
      <c r="BQ281" s="9"/>
      <c r="BR281" s="9">
        <f>BP281*BQ281</f>
        <v>0</v>
      </c>
      <c r="BS281" s="9">
        <f>IF(AU281="С НДС",BR281*1.12,BR281)</f>
        <v>0</v>
      </c>
      <c r="BT281" s="9"/>
      <c r="BU281" s="9"/>
      <c r="BV281" s="9">
        <f>BT281*BU281</f>
        <v>0</v>
      </c>
      <c r="BW281" s="9">
        <f>IF(AY281="С НДС",BV281*1.12,BV281)</f>
        <v>0</v>
      </c>
      <c r="BX281" s="9"/>
      <c r="BY281" s="9"/>
      <c r="BZ281" s="9">
        <f>BX281*BY281</f>
        <v>0</v>
      </c>
      <c r="CA281" s="9">
        <f>IF(BC281="С НДС",BZ281*1.12,BZ281)</f>
        <v>0</v>
      </c>
      <c r="CB281" s="9"/>
      <c r="CC281" s="9"/>
      <c r="CD281" s="9">
        <f>CB281*CC281</f>
        <v>0</v>
      </c>
      <c r="CE281" s="9">
        <f>IF(BG281="С НДС",CD281*1.12,CD281)</f>
        <v>0</v>
      </c>
      <c r="CF281" s="9"/>
      <c r="CG281" s="9"/>
      <c r="CH281" s="9">
        <f>CF281*CG281</f>
        <v>0</v>
      </c>
      <c r="CI281" s="9">
        <f>IF(BK281="С НДС",CH281*1.12,CH281)</f>
        <v>0</v>
      </c>
      <c r="CJ281" s="9"/>
      <c r="CK281" s="9"/>
      <c r="CL281" s="9">
        <f>CJ281*CK281</f>
        <v>0</v>
      </c>
      <c r="CM281" s="9">
        <f>IF(BO281="С НДС",CL281*1.12,CL281)</f>
        <v>0</v>
      </c>
      <c r="CN281" s="9"/>
      <c r="CO281" s="9"/>
      <c r="CP281" s="9">
        <f>CN281*CO281</f>
        <v>0</v>
      </c>
      <c r="CQ281" s="9">
        <f>IF(BS281="С НДС",CP281*1.12,CP281)</f>
        <v>0</v>
      </c>
      <c r="CR281" s="9"/>
      <c r="CS281" s="9"/>
      <c r="CT281" s="9">
        <f>CR281*CS281</f>
        <v>0</v>
      </c>
      <c r="CU281" s="9">
        <f>IF(BW281="С НДС",CT281*1.12,CT281)</f>
        <v>0</v>
      </c>
      <c r="CV281" s="9"/>
      <c r="CW281" s="9"/>
      <c r="CX281" s="9">
        <f>CV281*CW281</f>
        <v>0</v>
      </c>
      <c r="CY281" s="9">
        <f>IF(CA281="С НДС",CX281*1.12,CX281)</f>
        <v>0</v>
      </c>
      <c r="CZ281" s="9"/>
      <c r="DA281" s="9"/>
      <c r="DB281" s="9">
        <f>CZ281*DA281</f>
        <v>0</v>
      </c>
      <c r="DC281" s="9">
        <f>IF(CE281="С НДС",DB281*1.12,DB281)</f>
        <v>0</v>
      </c>
      <c r="DD281" s="9"/>
      <c r="DE281" s="9"/>
      <c r="DF281" s="9">
        <f>DD281*DE281</f>
        <v>0</v>
      </c>
      <c r="DG281" s="9">
        <f>IF(CI281="С НДС",DF281*1.12,DF281)</f>
        <v>0</v>
      </c>
      <c r="DH281" s="9"/>
      <c r="DI281" s="9"/>
      <c r="DJ281" s="9">
        <f>DH281*DI281</f>
        <v>0</v>
      </c>
      <c r="DK281" s="9">
        <f>IF(CM281="С НДС",DJ281*1.12,DJ281)</f>
        <v>0</v>
      </c>
      <c r="DL281" s="9"/>
      <c r="DM281" s="9"/>
      <c r="DN281" s="9">
        <f>DL281*DM281</f>
        <v>0</v>
      </c>
      <c r="DO281" s="9">
        <f>IF(CQ281="С НДС",DN281*1.12,DN281)</f>
        <v>0</v>
      </c>
      <c r="DP281" s="9"/>
      <c r="DQ281" s="9"/>
      <c r="DR281" s="9">
        <f>DP281*DQ281</f>
        <v>0</v>
      </c>
      <c r="DS281" s="9">
        <f>IF(CU281="С НДС",DR281*1.12,DR281)</f>
        <v>0</v>
      </c>
      <c r="DT281" s="9"/>
      <c r="DU281" s="9"/>
      <c r="DV281" s="9">
        <f>DT281*DU281</f>
        <v>0</v>
      </c>
      <c r="DW281" s="9">
        <f>IF(CY281="С НДС",DV281*1.12,DV281)</f>
        <v>0</v>
      </c>
      <c r="DX281" s="9"/>
      <c r="DY281" s="9"/>
      <c r="DZ281" s="9">
        <f>DX281*DY281</f>
        <v>0</v>
      </c>
      <c r="EA281" s="9">
        <f>IF(DC281="С НДС",DZ281*1.12,DZ281)</f>
        <v>0</v>
      </c>
      <c r="EB281" s="9"/>
      <c r="EC281" s="9"/>
      <c r="ED281" s="9"/>
      <c r="EE281" s="9"/>
      <c r="EF281" s="9"/>
      <c r="EG281" s="9"/>
      <c r="EH281" s="9"/>
      <c r="EI281" s="9"/>
      <c r="EJ281" s="23">
        <f t="shared" si="131"/>
        <v>173660</v>
      </c>
      <c r="EK281" s="23">
        <v>0</v>
      </c>
      <c r="EL281" s="23">
        <v>0</v>
      </c>
      <c r="EM281" s="29" t="s">
        <v>95</v>
      </c>
      <c r="EN281" s="20" t="s">
        <v>556</v>
      </c>
      <c r="EO281" s="20" t="s">
        <v>557</v>
      </c>
      <c r="EP281" s="20"/>
      <c r="EQ281" s="20"/>
      <c r="ER281" s="20"/>
      <c r="ES281" s="20"/>
      <c r="ET281" s="20"/>
      <c r="EU281" s="20"/>
      <c r="EV281" s="20"/>
      <c r="EW281" s="20"/>
      <c r="EX281" s="20"/>
      <c r="EY281" s="40" t="s">
        <v>558</v>
      </c>
      <c r="EZ281" s="10" t="s">
        <v>559</v>
      </c>
      <c r="FA281" s="46" t="s">
        <v>258</v>
      </c>
    </row>
    <row r="282" spans="1:157" ht="19.5" customHeight="1">
      <c r="A282" s="27" t="s">
        <v>610</v>
      </c>
      <c r="B282" s="20" t="s">
        <v>415</v>
      </c>
      <c r="C282" s="20" t="s">
        <v>416</v>
      </c>
      <c r="D282" s="20" t="s">
        <v>416</v>
      </c>
      <c r="E282" s="20" t="s">
        <v>65</v>
      </c>
      <c r="F282" s="20"/>
      <c r="G282" s="20"/>
      <c r="H282" s="20" t="s">
        <v>186</v>
      </c>
      <c r="I282" s="20">
        <v>710000000</v>
      </c>
      <c r="J282" s="20" t="s">
        <v>94</v>
      </c>
      <c r="K282" s="20" t="s">
        <v>592</v>
      </c>
      <c r="L282" s="20" t="s">
        <v>31</v>
      </c>
      <c r="M282" s="20">
        <v>230000000</v>
      </c>
      <c r="N282" s="20" t="s">
        <v>582</v>
      </c>
      <c r="O282" s="20"/>
      <c r="P282" s="20" t="s">
        <v>418</v>
      </c>
      <c r="Q282" s="20"/>
      <c r="R282" s="20"/>
      <c r="S282" s="20">
        <v>0</v>
      </c>
      <c r="T282" s="20">
        <v>0</v>
      </c>
      <c r="U282" s="20">
        <v>100</v>
      </c>
      <c r="V282" s="20" t="s">
        <v>419</v>
      </c>
      <c r="W282" s="20" t="s">
        <v>76</v>
      </c>
      <c r="X282" s="34">
        <v>6093</v>
      </c>
      <c r="Y282" s="18">
        <v>2495</v>
      </c>
      <c r="Z282" s="18">
        <f>X282*Y282</f>
        <v>15202035</v>
      </c>
      <c r="AA282" s="19">
        <f>Z282*1.12</f>
        <v>17026279.200000003</v>
      </c>
      <c r="AB282" s="34">
        <v>18280</v>
      </c>
      <c r="AC282" s="18">
        <v>2495</v>
      </c>
      <c r="AD282" s="18">
        <f>AB282*AC282</f>
        <v>45608600</v>
      </c>
      <c r="AE282" s="19">
        <f>AD282*1.12</f>
        <v>51081632.00000001</v>
      </c>
      <c r="AF282" s="36">
        <v>18280</v>
      </c>
      <c r="AG282" s="18">
        <v>2495</v>
      </c>
      <c r="AH282" s="18">
        <f>AF282*AG282</f>
        <v>45608600</v>
      </c>
      <c r="AI282" s="19">
        <f>AH282*1.12</f>
        <v>51081632.00000001</v>
      </c>
      <c r="AJ282" s="36">
        <v>18280</v>
      </c>
      <c r="AK282" s="18">
        <v>2495</v>
      </c>
      <c r="AL282" s="18">
        <f>AJ282*AK282</f>
        <v>45608600</v>
      </c>
      <c r="AM282" s="19">
        <f>AL282*1.12</f>
        <v>51081632.00000001</v>
      </c>
      <c r="AN282" s="36">
        <v>18280</v>
      </c>
      <c r="AO282" s="18">
        <v>2495</v>
      </c>
      <c r="AP282" s="18">
        <f>AN282*AO282</f>
        <v>45608600</v>
      </c>
      <c r="AQ282" s="19">
        <f>AP282*1.12</f>
        <v>51081632.00000001</v>
      </c>
      <c r="AR282" s="36">
        <v>18280</v>
      </c>
      <c r="AS282" s="18">
        <v>2495</v>
      </c>
      <c r="AT282" s="18">
        <f>AR282*AS282</f>
        <v>45608600</v>
      </c>
      <c r="AU282" s="19">
        <f>AT282*1.12</f>
        <v>51081632.00000001</v>
      </c>
      <c r="AV282" s="36">
        <v>18280</v>
      </c>
      <c r="AW282" s="18">
        <v>2495</v>
      </c>
      <c r="AX282" s="18">
        <f>AV282*AW282</f>
        <v>45608600</v>
      </c>
      <c r="AY282" s="19">
        <f>AX282*1.12</f>
        <v>51081632.00000001</v>
      </c>
      <c r="AZ282" s="36">
        <v>18280</v>
      </c>
      <c r="BA282" s="18">
        <v>2495</v>
      </c>
      <c r="BB282" s="18">
        <f>AZ282*BA282</f>
        <v>45608600</v>
      </c>
      <c r="BC282" s="19">
        <f>BB282*1.12</f>
        <v>51081632.00000001</v>
      </c>
      <c r="BD282" s="36">
        <v>18280</v>
      </c>
      <c r="BE282" s="18">
        <v>2495</v>
      </c>
      <c r="BF282" s="18">
        <f>BD282*BE282</f>
        <v>45608600</v>
      </c>
      <c r="BG282" s="19">
        <f>BF282*1.12</f>
        <v>51081632.00000001</v>
      </c>
      <c r="BH282" s="36">
        <v>18280</v>
      </c>
      <c r="BI282" s="18">
        <v>2495</v>
      </c>
      <c r="BJ282" s="18">
        <f>BH282*BI282</f>
        <v>45608600</v>
      </c>
      <c r="BK282" s="19">
        <f>BJ282*1.12</f>
        <v>51081632.00000001</v>
      </c>
      <c r="BL282" s="9"/>
      <c r="BM282" s="9"/>
      <c r="BN282" s="9">
        <f>BL282*BM282</f>
        <v>0</v>
      </c>
      <c r="BO282" s="9">
        <f>IF(AQ282="С НДС",BN282*1.12,BN282)</f>
        <v>0</v>
      </c>
      <c r="BP282" s="9"/>
      <c r="BQ282" s="9"/>
      <c r="BR282" s="9">
        <f>BP282*BQ282</f>
        <v>0</v>
      </c>
      <c r="BS282" s="9">
        <f>IF(AU282="С НДС",BR282*1.12,BR282)</f>
        <v>0</v>
      </c>
      <c r="BT282" s="9"/>
      <c r="BU282" s="9"/>
      <c r="BV282" s="9">
        <f>BT282*BU282</f>
        <v>0</v>
      </c>
      <c r="BW282" s="9">
        <f>IF(AY282="С НДС",BV282*1.12,BV282)</f>
        <v>0</v>
      </c>
      <c r="BX282" s="9"/>
      <c r="BY282" s="9"/>
      <c r="BZ282" s="9">
        <f>BX282*BY282</f>
        <v>0</v>
      </c>
      <c r="CA282" s="9">
        <f>IF(BC282="С НДС",BZ282*1.12,BZ282)</f>
        <v>0</v>
      </c>
      <c r="CB282" s="9"/>
      <c r="CC282" s="9"/>
      <c r="CD282" s="9">
        <f>CB282*CC282</f>
        <v>0</v>
      </c>
      <c r="CE282" s="9">
        <f>IF(BG282="С НДС",CD282*1.12,CD282)</f>
        <v>0</v>
      </c>
      <c r="CF282" s="9"/>
      <c r="CG282" s="9"/>
      <c r="CH282" s="9">
        <f>CF282*CG282</f>
        <v>0</v>
      </c>
      <c r="CI282" s="9">
        <f>IF(BK282="С НДС",CH282*1.12,CH282)</f>
        <v>0</v>
      </c>
      <c r="CJ282" s="9"/>
      <c r="CK282" s="9"/>
      <c r="CL282" s="9">
        <f>CJ282*CK282</f>
        <v>0</v>
      </c>
      <c r="CM282" s="9">
        <f>IF(BO282="С НДС",CL282*1.12,CL282)</f>
        <v>0</v>
      </c>
      <c r="CN282" s="9"/>
      <c r="CO282" s="9"/>
      <c r="CP282" s="9">
        <f>CN282*CO282</f>
        <v>0</v>
      </c>
      <c r="CQ282" s="9">
        <f>IF(BS282="С НДС",CP282*1.12,CP282)</f>
        <v>0</v>
      </c>
      <c r="CR282" s="9"/>
      <c r="CS282" s="9"/>
      <c r="CT282" s="9">
        <f>CR282*CS282</f>
        <v>0</v>
      </c>
      <c r="CU282" s="9">
        <f>IF(BW282="С НДС",CT282*1.12,CT282)</f>
        <v>0</v>
      </c>
      <c r="CV282" s="9"/>
      <c r="CW282" s="9"/>
      <c r="CX282" s="9">
        <f>CV282*CW282</f>
        <v>0</v>
      </c>
      <c r="CY282" s="9">
        <f>IF(CA282="С НДС",CX282*1.12,CX282)</f>
        <v>0</v>
      </c>
      <c r="CZ282" s="9"/>
      <c r="DA282" s="9"/>
      <c r="DB282" s="9">
        <f>CZ282*DA282</f>
        <v>0</v>
      </c>
      <c r="DC282" s="9">
        <f>IF(CE282="С НДС",DB282*1.12,DB282)</f>
        <v>0</v>
      </c>
      <c r="DD282" s="9"/>
      <c r="DE282" s="9"/>
      <c r="DF282" s="9">
        <f>DD282*DE282</f>
        <v>0</v>
      </c>
      <c r="DG282" s="9">
        <f>IF(CI282="С НДС",DF282*1.12,DF282)</f>
        <v>0</v>
      </c>
      <c r="DH282" s="9"/>
      <c r="DI282" s="9"/>
      <c r="DJ282" s="9">
        <f>DH282*DI282</f>
        <v>0</v>
      </c>
      <c r="DK282" s="9">
        <f>IF(CM282="С НДС",DJ282*1.12,DJ282)</f>
        <v>0</v>
      </c>
      <c r="DL282" s="9"/>
      <c r="DM282" s="9"/>
      <c r="DN282" s="9">
        <f>DL282*DM282</f>
        <v>0</v>
      </c>
      <c r="DO282" s="9">
        <f>IF(CQ282="С НДС",DN282*1.12,DN282)</f>
        <v>0</v>
      </c>
      <c r="DP282" s="9"/>
      <c r="DQ282" s="9"/>
      <c r="DR282" s="9">
        <f>DP282*DQ282</f>
        <v>0</v>
      </c>
      <c r="DS282" s="9">
        <f>IF(CU282="С НДС",DR282*1.12,DR282)</f>
        <v>0</v>
      </c>
      <c r="DT282" s="9"/>
      <c r="DU282" s="9"/>
      <c r="DV282" s="9">
        <f>DT282*DU282</f>
        <v>0</v>
      </c>
      <c r="DW282" s="9">
        <f>IF(CY282="С НДС",DV282*1.12,DV282)</f>
        <v>0</v>
      </c>
      <c r="DX282" s="9"/>
      <c r="DY282" s="9"/>
      <c r="DZ282" s="9">
        <f>DX282*DY282</f>
        <v>0</v>
      </c>
      <c r="EA282" s="9">
        <f>IF(DC282="С НДС",DZ282*1.12,DZ282)</f>
        <v>0</v>
      </c>
      <c r="EB282" s="9"/>
      <c r="EC282" s="9"/>
      <c r="ED282" s="9"/>
      <c r="EE282" s="9"/>
      <c r="EF282" s="9"/>
      <c r="EG282" s="9"/>
      <c r="EH282" s="9"/>
      <c r="EI282" s="9"/>
      <c r="EJ282" s="23">
        <f>X282+AB282+AF282+AJ282+AN282+AR282+AV282+AZ282+BD282+BH282+BL282+BP282+BT282+BX282+CB282+CF282+CJ282+CN282+CR282+CV282+CZ282+DD282+DH282+DL282+DP282+DT282+DX282</f>
        <v>170613</v>
      </c>
      <c r="EK282" s="23">
        <v>0</v>
      </c>
      <c r="EL282" s="23">
        <v>0</v>
      </c>
      <c r="EM282" s="29" t="s">
        <v>95</v>
      </c>
      <c r="EN282" s="20" t="s">
        <v>556</v>
      </c>
      <c r="EO282" s="20" t="s">
        <v>557</v>
      </c>
      <c r="EP282" s="20"/>
      <c r="EQ282" s="20"/>
      <c r="ER282" s="20"/>
      <c r="ES282" s="20"/>
      <c r="ET282" s="20"/>
      <c r="EU282" s="20"/>
      <c r="EV282" s="20"/>
      <c r="EW282" s="20"/>
      <c r="EX282" s="20"/>
      <c r="EY282" s="40" t="s">
        <v>558</v>
      </c>
      <c r="EZ282" s="10" t="s">
        <v>559</v>
      </c>
      <c r="FA282" s="46" t="s">
        <v>258</v>
      </c>
    </row>
    <row r="283" spans="1:157" ht="19.5" customHeight="1">
      <c r="A283" s="25" t="s">
        <v>440</v>
      </c>
      <c r="B283" s="40" t="s">
        <v>415</v>
      </c>
      <c r="C283" s="40" t="s">
        <v>416</v>
      </c>
      <c r="D283" s="40" t="s">
        <v>416</v>
      </c>
      <c r="E283" s="40" t="s">
        <v>65</v>
      </c>
      <c r="F283" s="40"/>
      <c r="G283" s="40"/>
      <c r="H283" s="40">
        <v>100</v>
      </c>
      <c r="I283" s="40">
        <v>710000000</v>
      </c>
      <c r="J283" s="40" t="s">
        <v>227</v>
      </c>
      <c r="K283" s="40" t="s">
        <v>405</v>
      </c>
      <c r="L283" s="40" t="s">
        <v>31</v>
      </c>
      <c r="M283" s="40" t="s">
        <v>441</v>
      </c>
      <c r="N283" s="40" t="s">
        <v>442</v>
      </c>
      <c r="O283" s="40"/>
      <c r="P283" s="40" t="s">
        <v>418</v>
      </c>
      <c r="Q283" s="40"/>
      <c r="R283" s="40"/>
      <c r="S283" s="40">
        <v>0</v>
      </c>
      <c r="T283" s="40">
        <v>0</v>
      </c>
      <c r="U283" s="40">
        <v>100</v>
      </c>
      <c r="V283" s="40" t="s">
        <v>419</v>
      </c>
      <c r="W283" s="40" t="s">
        <v>76</v>
      </c>
      <c r="X283" s="14">
        <v>5159</v>
      </c>
      <c r="Y283" s="9">
        <v>1656</v>
      </c>
      <c r="Z283" s="9">
        <f t="shared" si="77"/>
        <v>8543304</v>
      </c>
      <c r="AA283" s="23">
        <f t="shared" si="78"/>
        <v>9568500.48</v>
      </c>
      <c r="AB283" s="14">
        <v>10318</v>
      </c>
      <c r="AC283" s="9">
        <v>1656</v>
      </c>
      <c r="AD283" s="9">
        <f t="shared" si="79"/>
        <v>17086608</v>
      </c>
      <c r="AE283" s="23">
        <f t="shared" si="83"/>
        <v>19137000.96</v>
      </c>
      <c r="AF283" s="14">
        <v>10318</v>
      </c>
      <c r="AG283" s="9">
        <v>1656</v>
      </c>
      <c r="AH283" s="9">
        <f t="shared" si="80"/>
        <v>17086608</v>
      </c>
      <c r="AI283" s="23">
        <f t="shared" si="84"/>
        <v>19137000.96</v>
      </c>
      <c r="AJ283" s="14">
        <v>10318</v>
      </c>
      <c r="AK283" s="9">
        <v>1656</v>
      </c>
      <c r="AL283" s="9">
        <f t="shared" si="81"/>
        <v>17086608</v>
      </c>
      <c r="AM283" s="23">
        <f t="shared" si="85"/>
        <v>19137000.96</v>
      </c>
      <c r="AN283" s="14">
        <v>10318</v>
      </c>
      <c r="AO283" s="9">
        <v>1656</v>
      </c>
      <c r="AP283" s="9">
        <f t="shared" si="82"/>
        <v>17086608</v>
      </c>
      <c r="AQ283" s="23">
        <f t="shared" si="86"/>
        <v>19137000.96</v>
      </c>
      <c r="AR283" s="14">
        <v>10318</v>
      </c>
      <c r="AS283" s="9">
        <v>1656</v>
      </c>
      <c r="AT283" s="9">
        <f t="shared" si="87"/>
        <v>17086608</v>
      </c>
      <c r="AU283" s="23">
        <f t="shared" si="92"/>
        <v>19137000.96</v>
      </c>
      <c r="AV283" s="14">
        <v>10318</v>
      </c>
      <c r="AW283" s="9">
        <v>1656</v>
      </c>
      <c r="AX283" s="9">
        <f t="shared" si="88"/>
        <v>17086608</v>
      </c>
      <c r="AY283" s="23">
        <f t="shared" si="93"/>
        <v>19137000.96</v>
      </c>
      <c r="AZ283" s="14">
        <v>10318</v>
      </c>
      <c r="BA283" s="9">
        <v>1656</v>
      </c>
      <c r="BB283" s="9">
        <f t="shared" si="89"/>
        <v>17086608</v>
      </c>
      <c r="BC283" s="23">
        <f t="shared" si="94"/>
        <v>19137000.96</v>
      </c>
      <c r="BD283" s="14">
        <v>10318</v>
      </c>
      <c r="BE283" s="9">
        <v>1656</v>
      </c>
      <c r="BF283" s="9">
        <f t="shared" si="90"/>
        <v>17086608</v>
      </c>
      <c r="BG283" s="23">
        <f t="shared" si="95"/>
        <v>19137000.96</v>
      </c>
      <c r="BH283" s="14">
        <v>10318</v>
      </c>
      <c r="BI283" s="9">
        <v>1656</v>
      </c>
      <c r="BJ283" s="9">
        <f t="shared" si="91"/>
        <v>17086608</v>
      </c>
      <c r="BK283" s="23">
        <f t="shared" si="96"/>
        <v>19137000.96</v>
      </c>
      <c r="BL283" s="9"/>
      <c r="BM283" s="9"/>
      <c r="BN283" s="9">
        <f t="shared" si="97"/>
        <v>0</v>
      </c>
      <c r="BO283" s="9">
        <f t="shared" si="98"/>
        <v>0</v>
      </c>
      <c r="BP283" s="9"/>
      <c r="BQ283" s="9"/>
      <c r="BR283" s="9">
        <f t="shared" si="99"/>
        <v>0</v>
      </c>
      <c r="BS283" s="9">
        <f t="shared" si="100"/>
        <v>0</v>
      </c>
      <c r="BT283" s="9"/>
      <c r="BU283" s="9"/>
      <c r="BV283" s="9">
        <f t="shared" si="101"/>
        <v>0</v>
      </c>
      <c r="BW283" s="9">
        <f t="shared" si="102"/>
        <v>0</v>
      </c>
      <c r="BX283" s="9"/>
      <c r="BY283" s="9"/>
      <c r="BZ283" s="9">
        <f t="shared" si="103"/>
        <v>0</v>
      </c>
      <c r="CA283" s="9">
        <f t="shared" si="104"/>
        <v>0</v>
      </c>
      <c r="CB283" s="9"/>
      <c r="CC283" s="9"/>
      <c r="CD283" s="9">
        <f t="shared" si="105"/>
        <v>0</v>
      </c>
      <c r="CE283" s="9">
        <f t="shared" si="106"/>
        <v>0</v>
      </c>
      <c r="CF283" s="9"/>
      <c r="CG283" s="9"/>
      <c r="CH283" s="9">
        <f t="shared" si="107"/>
        <v>0</v>
      </c>
      <c r="CI283" s="9">
        <f t="shared" si="108"/>
        <v>0</v>
      </c>
      <c r="CJ283" s="9"/>
      <c r="CK283" s="9"/>
      <c r="CL283" s="9">
        <f t="shared" si="109"/>
        <v>0</v>
      </c>
      <c r="CM283" s="9">
        <f t="shared" si="110"/>
        <v>0</v>
      </c>
      <c r="CN283" s="9"/>
      <c r="CO283" s="9"/>
      <c r="CP283" s="9">
        <f t="shared" si="111"/>
        <v>0</v>
      </c>
      <c r="CQ283" s="9">
        <f t="shared" si="112"/>
        <v>0</v>
      </c>
      <c r="CR283" s="9"/>
      <c r="CS283" s="9"/>
      <c r="CT283" s="9">
        <f t="shared" si="113"/>
        <v>0</v>
      </c>
      <c r="CU283" s="9">
        <f t="shared" si="114"/>
        <v>0</v>
      </c>
      <c r="CV283" s="9"/>
      <c r="CW283" s="9"/>
      <c r="CX283" s="9">
        <f t="shared" si="115"/>
        <v>0</v>
      </c>
      <c r="CY283" s="9">
        <f t="shared" si="116"/>
        <v>0</v>
      </c>
      <c r="CZ283" s="9"/>
      <c r="DA283" s="9"/>
      <c r="DB283" s="9">
        <f t="shared" si="117"/>
        <v>0</v>
      </c>
      <c r="DC283" s="9">
        <f t="shared" si="118"/>
        <v>0</v>
      </c>
      <c r="DD283" s="9"/>
      <c r="DE283" s="9"/>
      <c r="DF283" s="9">
        <f t="shared" si="119"/>
        <v>0</v>
      </c>
      <c r="DG283" s="9">
        <f t="shared" si="120"/>
        <v>0</v>
      </c>
      <c r="DH283" s="9"/>
      <c r="DI283" s="9"/>
      <c r="DJ283" s="9">
        <f t="shared" si="121"/>
        <v>0</v>
      </c>
      <c r="DK283" s="9">
        <f t="shared" si="122"/>
        <v>0</v>
      </c>
      <c r="DL283" s="9"/>
      <c r="DM283" s="9"/>
      <c r="DN283" s="9">
        <f t="shared" si="123"/>
        <v>0</v>
      </c>
      <c r="DO283" s="9">
        <f t="shared" si="124"/>
        <v>0</v>
      </c>
      <c r="DP283" s="9"/>
      <c r="DQ283" s="9"/>
      <c r="DR283" s="9">
        <f t="shared" si="125"/>
        <v>0</v>
      </c>
      <c r="DS283" s="9">
        <f t="shared" si="126"/>
        <v>0</v>
      </c>
      <c r="DT283" s="9"/>
      <c r="DU283" s="9"/>
      <c r="DV283" s="9">
        <f t="shared" si="127"/>
        <v>0</v>
      </c>
      <c r="DW283" s="9">
        <f t="shared" si="128"/>
        <v>0</v>
      </c>
      <c r="DX283" s="9"/>
      <c r="DY283" s="9"/>
      <c r="DZ283" s="9">
        <f t="shared" si="129"/>
        <v>0</v>
      </c>
      <c r="EA283" s="9">
        <f t="shared" si="130"/>
        <v>0</v>
      </c>
      <c r="EB283" s="9"/>
      <c r="EC283" s="9"/>
      <c r="ED283" s="9"/>
      <c r="EE283" s="9"/>
      <c r="EF283" s="9"/>
      <c r="EG283" s="9"/>
      <c r="EH283" s="9"/>
      <c r="EI283" s="9"/>
      <c r="EJ283" s="23">
        <f aca="true" t="shared" si="132" ref="EJ283:EJ346">X283+AB283+AF283+AJ283+AN283+AR283+AV283+AZ283+BD283+BH283+BL283+BP283+BT283+BX283+CB283+CF283+CJ283+CN283+CR283+CV283+CZ283+DD283+DH283+DL283+DP283+DT283+DX283</f>
        <v>98021</v>
      </c>
      <c r="EK283" s="23">
        <v>0</v>
      </c>
      <c r="EL283" s="23">
        <v>0</v>
      </c>
      <c r="EM283" s="10" t="s">
        <v>95</v>
      </c>
      <c r="EN283" s="40" t="s">
        <v>556</v>
      </c>
      <c r="EO283" s="40" t="s">
        <v>557</v>
      </c>
      <c r="EP283" s="40"/>
      <c r="EQ283" s="40"/>
      <c r="ER283" s="40"/>
      <c r="ES283" s="40"/>
      <c r="ET283" s="40"/>
      <c r="EU283" s="40"/>
      <c r="EV283" s="40"/>
      <c r="EW283" s="40"/>
      <c r="EX283" s="40"/>
      <c r="EY283" s="40" t="s">
        <v>558</v>
      </c>
      <c r="EZ283" s="10" t="s">
        <v>559</v>
      </c>
      <c r="FA283" s="46" t="s">
        <v>258</v>
      </c>
    </row>
    <row r="284" spans="1:157" ht="19.5" customHeight="1">
      <c r="A284" s="27" t="s">
        <v>583</v>
      </c>
      <c r="B284" s="20" t="s">
        <v>415</v>
      </c>
      <c r="C284" s="20" t="s">
        <v>416</v>
      </c>
      <c r="D284" s="20" t="s">
        <v>416</v>
      </c>
      <c r="E284" s="20" t="s">
        <v>65</v>
      </c>
      <c r="F284" s="20"/>
      <c r="G284" s="20"/>
      <c r="H284" s="20" t="s">
        <v>186</v>
      </c>
      <c r="I284" s="20">
        <v>710000000</v>
      </c>
      <c r="J284" s="20" t="s">
        <v>94</v>
      </c>
      <c r="K284" s="20" t="s">
        <v>405</v>
      </c>
      <c r="L284" s="20" t="s">
        <v>31</v>
      </c>
      <c r="M284" s="20">
        <v>470000000</v>
      </c>
      <c r="N284" s="20" t="s">
        <v>584</v>
      </c>
      <c r="O284" s="20"/>
      <c r="P284" s="20" t="s">
        <v>418</v>
      </c>
      <c r="Q284" s="20"/>
      <c r="R284" s="20"/>
      <c r="S284" s="20">
        <v>0</v>
      </c>
      <c r="T284" s="20">
        <v>0</v>
      </c>
      <c r="U284" s="20">
        <v>100</v>
      </c>
      <c r="V284" s="20" t="s">
        <v>419</v>
      </c>
      <c r="W284" s="20" t="s">
        <v>76</v>
      </c>
      <c r="X284" s="28">
        <v>11993</v>
      </c>
      <c r="Y284" s="18">
        <v>2495</v>
      </c>
      <c r="Z284" s="18">
        <f t="shared" si="77"/>
        <v>29922535</v>
      </c>
      <c r="AA284" s="19">
        <f>Z284*1.12</f>
        <v>33513239.200000003</v>
      </c>
      <c r="AB284" s="28">
        <v>23988</v>
      </c>
      <c r="AC284" s="18">
        <v>2495</v>
      </c>
      <c r="AD284" s="18">
        <f t="shared" si="79"/>
        <v>59850060</v>
      </c>
      <c r="AE284" s="19">
        <f t="shared" si="83"/>
        <v>67032067.2</v>
      </c>
      <c r="AF284" s="28">
        <v>23988</v>
      </c>
      <c r="AG284" s="18">
        <v>2495</v>
      </c>
      <c r="AH284" s="18">
        <f t="shared" si="80"/>
        <v>59850060</v>
      </c>
      <c r="AI284" s="19">
        <f t="shared" si="84"/>
        <v>67032067.2</v>
      </c>
      <c r="AJ284" s="28">
        <v>23988</v>
      </c>
      <c r="AK284" s="18">
        <v>2495</v>
      </c>
      <c r="AL284" s="18">
        <f t="shared" si="81"/>
        <v>59850060</v>
      </c>
      <c r="AM284" s="19">
        <f t="shared" si="85"/>
        <v>67032067.2</v>
      </c>
      <c r="AN284" s="28">
        <v>23988</v>
      </c>
      <c r="AO284" s="18">
        <v>2495</v>
      </c>
      <c r="AP284" s="18">
        <f t="shared" si="82"/>
        <v>59850060</v>
      </c>
      <c r="AQ284" s="19">
        <f t="shared" si="86"/>
        <v>67032067.2</v>
      </c>
      <c r="AR284" s="28">
        <v>23988</v>
      </c>
      <c r="AS284" s="18">
        <v>2495</v>
      </c>
      <c r="AT284" s="18">
        <f t="shared" si="87"/>
        <v>59850060</v>
      </c>
      <c r="AU284" s="19">
        <f t="shared" si="92"/>
        <v>67032067.2</v>
      </c>
      <c r="AV284" s="28">
        <v>23988</v>
      </c>
      <c r="AW284" s="18">
        <v>2495</v>
      </c>
      <c r="AX284" s="18">
        <f t="shared" si="88"/>
        <v>59850060</v>
      </c>
      <c r="AY284" s="19">
        <f t="shared" si="93"/>
        <v>67032067.2</v>
      </c>
      <c r="AZ284" s="28">
        <v>23988</v>
      </c>
      <c r="BA284" s="18">
        <v>2495</v>
      </c>
      <c r="BB284" s="18">
        <f t="shared" si="89"/>
        <v>59850060</v>
      </c>
      <c r="BC284" s="19">
        <f t="shared" si="94"/>
        <v>67032067.2</v>
      </c>
      <c r="BD284" s="28">
        <v>23988</v>
      </c>
      <c r="BE284" s="18">
        <v>2495</v>
      </c>
      <c r="BF284" s="18">
        <f t="shared" si="90"/>
        <v>59850060</v>
      </c>
      <c r="BG284" s="19">
        <f t="shared" si="95"/>
        <v>67032067.2</v>
      </c>
      <c r="BH284" s="28">
        <v>23988</v>
      </c>
      <c r="BI284" s="18">
        <v>2495</v>
      </c>
      <c r="BJ284" s="18">
        <f t="shared" si="91"/>
        <v>59850060</v>
      </c>
      <c r="BK284" s="19">
        <f t="shared" si="96"/>
        <v>67032067.2</v>
      </c>
      <c r="BL284" s="9"/>
      <c r="BM284" s="9"/>
      <c r="BN284" s="9">
        <f t="shared" si="97"/>
        <v>0</v>
      </c>
      <c r="BO284" s="9">
        <f t="shared" si="98"/>
        <v>0</v>
      </c>
      <c r="BP284" s="9"/>
      <c r="BQ284" s="9"/>
      <c r="BR284" s="9">
        <f t="shared" si="99"/>
        <v>0</v>
      </c>
      <c r="BS284" s="9">
        <f t="shared" si="100"/>
        <v>0</v>
      </c>
      <c r="BT284" s="9"/>
      <c r="BU284" s="9"/>
      <c r="BV284" s="9">
        <f t="shared" si="101"/>
        <v>0</v>
      </c>
      <c r="BW284" s="9">
        <f t="shared" si="102"/>
        <v>0</v>
      </c>
      <c r="BX284" s="9"/>
      <c r="BY284" s="9"/>
      <c r="BZ284" s="9">
        <f t="shared" si="103"/>
        <v>0</v>
      </c>
      <c r="CA284" s="9">
        <f t="shared" si="104"/>
        <v>0</v>
      </c>
      <c r="CB284" s="9"/>
      <c r="CC284" s="9"/>
      <c r="CD284" s="9">
        <f t="shared" si="105"/>
        <v>0</v>
      </c>
      <c r="CE284" s="9">
        <f t="shared" si="106"/>
        <v>0</v>
      </c>
      <c r="CF284" s="9"/>
      <c r="CG284" s="9"/>
      <c r="CH284" s="9">
        <f t="shared" si="107"/>
        <v>0</v>
      </c>
      <c r="CI284" s="9">
        <f t="shared" si="108"/>
        <v>0</v>
      </c>
      <c r="CJ284" s="9"/>
      <c r="CK284" s="9"/>
      <c r="CL284" s="9">
        <f t="shared" si="109"/>
        <v>0</v>
      </c>
      <c r="CM284" s="9">
        <f t="shared" si="110"/>
        <v>0</v>
      </c>
      <c r="CN284" s="9"/>
      <c r="CO284" s="9"/>
      <c r="CP284" s="9">
        <f t="shared" si="111"/>
        <v>0</v>
      </c>
      <c r="CQ284" s="9">
        <f t="shared" si="112"/>
        <v>0</v>
      </c>
      <c r="CR284" s="9"/>
      <c r="CS284" s="9"/>
      <c r="CT284" s="9">
        <f t="shared" si="113"/>
        <v>0</v>
      </c>
      <c r="CU284" s="9">
        <f t="shared" si="114"/>
        <v>0</v>
      </c>
      <c r="CV284" s="9"/>
      <c r="CW284" s="9"/>
      <c r="CX284" s="9">
        <f t="shared" si="115"/>
        <v>0</v>
      </c>
      <c r="CY284" s="9">
        <f t="shared" si="116"/>
        <v>0</v>
      </c>
      <c r="CZ284" s="9"/>
      <c r="DA284" s="9"/>
      <c r="DB284" s="9">
        <f t="shared" si="117"/>
        <v>0</v>
      </c>
      <c r="DC284" s="9">
        <f t="shared" si="118"/>
        <v>0</v>
      </c>
      <c r="DD284" s="9"/>
      <c r="DE284" s="9"/>
      <c r="DF284" s="9">
        <f t="shared" si="119"/>
        <v>0</v>
      </c>
      <c r="DG284" s="9">
        <f t="shared" si="120"/>
        <v>0</v>
      </c>
      <c r="DH284" s="9"/>
      <c r="DI284" s="9"/>
      <c r="DJ284" s="9">
        <f t="shared" si="121"/>
        <v>0</v>
      </c>
      <c r="DK284" s="9">
        <f t="shared" si="122"/>
        <v>0</v>
      </c>
      <c r="DL284" s="9"/>
      <c r="DM284" s="9"/>
      <c r="DN284" s="9">
        <f t="shared" si="123"/>
        <v>0</v>
      </c>
      <c r="DO284" s="9">
        <f t="shared" si="124"/>
        <v>0</v>
      </c>
      <c r="DP284" s="9"/>
      <c r="DQ284" s="9"/>
      <c r="DR284" s="9">
        <f t="shared" si="125"/>
        <v>0</v>
      </c>
      <c r="DS284" s="9">
        <f t="shared" si="126"/>
        <v>0</v>
      </c>
      <c r="DT284" s="9"/>
      <c r="DU284" s="9"/>
      <c r="DV284" s="9">
        <f t="shared" si="127"/>
        <v>0</v>
      </c>
      <c r="DW284" s="9">
        <f t="shared" si="128"/>
        <v>0</v>
      </c>
      <c r="DX284" s="9"/>
      <c r="DY284" s="9"/>
      <c r="DZ284" s="9">
        <f t="shared" si="129"/>
        <v>0</v>
      </c>
      <c r="EA284" s="9">
        <f t="shared" si="130"/>
        <v>0</v>
      </c>
      <c r="EB284" s="9"/>
      <c r="EC284" s="9"/>
      <c r="ED284" s="9"/>
      <c r="EE284" s="9"/>
      <c r="EF284" s="9"/>
      <c r="EG284" s="9"/>
      <c r="EH284" s="9"/>
      <c r="EI284" s="9"/>
      <c r="EJ284" s="23">
        <f t="shared" si="132"/>
        <v>227885</v>
      </c>
      <c r="EK284" s="23">
        <v>0</v>
      </c>
      <c r="EL284" s="23">
        <v>0</v>
      </c>
      <c r="EM284" s="29" t="s">
        <v>95</v>
      </c>
      <c r="EN284" s="20" t="s">
        <v>556</v>
      </c>
      <c r="EO284" s="20" t="s">
        <v>557</v>
      </c>
      <c r="EP284" s="20"/>
      <c r="EQ284" s="20"/>
      <c r="ER284" s="20"/>
      <c r="ES284" s="20"/>
      <c r="ET284" s="20"/>
      <c r="EU284" s="20"/>
      <c r="EV284" s="20"/>
      <c r="EW284" s="20"/>
      <c r="EX284" s="20"/>
      <c r="EY284" s="40" t="s">
        <v>558</v>
      </c>
      <c r="EZ284" s="10" t="s">
        <v>559</v>
      </c>
      <c r="FA284" s="46" t="s">
        <v>258</v>
      </c>
    </row>
    <row r="285" spans="1:157" ht="19.5" customHeight="1">
      <c r="A285" s="27" t="s">
        <v>611</v>
      </c>
      <c r="B285" s="20" t="s">
        <v>415</v>
      </c>
      <c r="C285" s="20" t="s">
        <v>416</v>
      </c>
      <c r="D285" s="20" t="s">
        <v>416</v>
      </c>
      <c r="E285" s="20" t="s">
        <v>65</v>
      </c>
      <c r="F285" s="20"/>
      <c r="G285" s="20"/>
      <c r="H285" s="20" t="s">
        <v>186</v>
      </c>
      <c r="I285" s="20">
        <v>710000000</v>
      </c>
      <c r="J285" s="20" t="s">
        <v>94</v>
      </c>
      <c r="K285" s="20" t="s">
        <v>592</v>
      </c>
      <c r="L285" s="20" t="s">
        <v>31</v>
      </c>
      <c r="M285" s="20">
        <v>470000000</v>
      </c>
      <c r="N285" s="20" t="s">
        <v>584</v>
      </c>
      <c r="O285" s="20"/>
      <c r="P285" s="20" t="s">
        <v>418</v>
      </c>
      <c r="Q285" s="20"/>
      <c r="R285" s="20"/>
      <c r="S285" s="20">
        <v>0</v>
      </c>
      <c r="T285" s="20">
        <v>0</v>
      </c>
      <c r="U285" s="20">
        <v>100</v>
      </c>
      <c r="V285" s="20" t="s">
        <v>419</v>
      </c>
      <c r="W285" s="20" t="s">
        <v>76</v>
      </c>
      <c r="X285" s="28">
        <v>7995</v>
      </c>
      <c r="Y285" s="18">
        <v>2495</v>
      </c>
      <c r="Z285" s="18">
        <f>X285*Y285</f>
        <v>19947525</v>
      </c>
      <c r="AA285" s="19">
        <f>Z285*1.12</f>
        <v>22341228.000000004</v>
      </c>
      <c r="AB285" s="28">
        <v>23988</v>
      </c>
      <c r="AC285" s="18">
        <v>2495</v>
      </c>
      <c r="AD285" s="18">
        <f>AB285*AC285</f>
        <v>59850060</v>
      </c>
      <c r="AE285" s="19">
        <f>AD285*1.12</f>
        <v>67032067.2</v>
      </c>
      <c r="AF285" s="28">
        <v>23988</v>
      </c>
      <c r="AG285" s="18">
        <v>2495</v>
      </c>
      <c r="AH285" s="18">
        <f>AF285*AG285</f>
        <v>59850060</v>
      </c>
      <c r="AI285" s="19">
        <f>AH285*1.12</f>
        <v>67032067.2</v>
      </c>
      <c r="AJ285" s="28">
        <v>23988</v>
      </c>
      <c r="AK285" s="18">
        <v>2495</v>
      </c>
      <c r="AL285" s="18">
        <f>AJ285*AK285</f>
        <v>59850060</v>
      </c>
      <c r="AM285" s="19">
        <f>AL285*1.12</f>
        <v>67032067.2</v>
      </c>
      <c r="AN285" s="28">
        <v>23988</v>
      </c>
      <c r="AO285" s="18">
        <v>2495</v>
      </c>
      <c r="AP285" s="18">
        <f>AN285*AO285</f>
        <v>59850060</v>
      </c>
      <c r="AQ285" s="19">
        <f>AP285*1.12</f>
        <v>67032067.2</v>
      </c>
      <c r="AR285" s="28">
        <v>23988</v>
      </c>
      <c r="AS285" s="18">
        <v>2495</v>
      </c>
      <c r="AT285" s="18">
        <f>AR285*AS285</f>
        <v>59850060</v>
      </c>
      <c r="AU285" s="19">
        <f>AT285*1.12</f>
        <v>67032067.2</v>
      </c>
      <c r="AV285" s="28">
        <v>23988</v>
      </c>
      <c r="AW285" s="18">
        <v>2495</v>
      </c>
      <c r="AX285" s="18">
        <f>AV285*AW285</f>
        <v>59850060</v>
      </c>
      <c r="AY285" s="19">
        <f>AX285*1.12</f>
        <v>67032067.2</v>
      </c>
      <c r="AZ285" s="28">
        <v>23988</v>
      </c>
      <c r="BA285" s="18">
        <v>2495</v>
      </c>
      <c r="BB285" s="18">
        <f>AZ285*BA285</f>
        <v>59850060</v>
      </c>
      <c r="BC285" s="19">
        <f>BB285*1.12</f>
        <v>67032067.2</v>
      </c>
      <c r="BD285" s="28">
        <v>23988</v>
      </c>
      <c r="BE285" s="18">
        <v>2495</v>
      </c>
      <c r="BF285" s="18">
        <f>BD285*BE285</f>
        <v>59850060</v>
      </c>
      <c r="BG285" s="19">
        <f>BF285*1.12</f>
        <v>67032067.2</v>
      </c>
      <c r="BH285" s="28">
        <v>23988</v>
      </c>
      <c r="BI285" s="18">
        <v>2495</v>
      </c>
      <c r="BJ285" s="18">
        <f>BH285*BI285</f>
        <v>59850060</v>
      </c>
      <c r="BK285" s="19">
        <f>BJ285*1.12</f>
        <v>67032067.2</v>
      </c>
      <c r="BL285" s="9"/>
      <c r="BM285" s="9"/>
      <c r="BN285" s="9">
        <f>BL285*BM285</f>
        <v>0</v>
      </c>
      <c r="BO285" s="9">
        <f>IF(AQ285="С НДС",BN285*1.12,BN285)</f>
        <v>0</v>
      </c>
      <c r="BP285" s="9"/>
      <c r="BQ285" s="9"/>
      <c r="BR285" s="9">
        <f>BP285*BQ285</f>
        <v>0</v>
      </c>
      <c r="BS285" s="9">
        <f>IF(AU285="С НДС",BR285*1.12,BR285)</f>
        <v>0</v>
      </c>
      <c r="BT285" s="9"/>
      <c r="BU285" s="9"/>
      <c r="BV285" s="9">
        <f>BT285*BU285</f>
        <v>0</v>
      </c>
      <c r="BW285" s="9">
        <f>IF(AY285="С НДС",BV285*1.12,BV285)</f>
        <v>0</v>
      </c>
      <c r="BX285" s="9"/>
      <c r="BY285" s="9"/>
      <c r="BZ285" s="9">
        <f>BX285*BY285</f>
        <v>0</v>
      </c>
      <c r="CA285" s="9">
        <f>IF(BC285="С НДС",BZ285*1.12,BZ285)</f>
        <v>0</v>
      </c>
      <c r="CB285" s="9"/>
      <c r="CC285" s="9"/>
      <c r="CD285" s="9">
        <f>CB285*CC285</f>
        <v>0</v>
      </c>
      <c r="CE285" s="9">
        <f>IF(BG285="С НДС",CD285*1.12,CD285)</f>
        <v>0</v>
      </c>
      <c r="CF285" s="9"/>
      <c r="CG285" s="9"/>
      <c r="CH285" s="9">
        <f>CF285*CG285</f>
        <v>0</v>
      </c>
      <c r="CI285" s="9">
        <f>IF(BK285="С НДС",CH285*1.12,CH285)</f>
        <v>0</v>
      </c>
      <c r="CJ285" s="9"/>
      <c r="CK285" s="9"/>
      <c r="CL285" s="9">
        <f>CJ285*CK285</f>
        <v>0</v>
      </c>
      <c r="CM285" s="9">
        <f>IF(BO285="С НДС",CL285*1.12,CL285)</f>
        <v>0</v>
      </c>
      <c r="CN285" s="9"/>
      <c r="CO285" s="9"/>
      <c r="CP285" s="9">
        <f>CN285*CO285</f>
        <v>0</v>
      </c>
      <c r="CQ285" s="9">
        <f>IF(BS285="С НДС",CP285*1.12,CP285)</f>
        <v>0</v>
      </c>
      <c r="CR285" s="9"/>
      <c r="CS285" s="9"/>
      <c r="CT285" s="9">
        <f>CR285*CS285</f>
        <v>0</v>
      </c>
      <c r="CU285" s="9">
        <f>IF(BW285="С НДС",CT285*1.12,CT285)</f>
        <v>0</v>
      </c>
      <c r="CV285" s="9"/>
      <c r="CW285" s="9"/>
      <c r="CX285" s="9">
        <f>CV285*CW285</f>
        <v>0</v>
      </c>
      <c r="CY285" s="9">
        <f>IF(CA285="С НДС",CX285*1.12,CX285)</f>
        <v>0</v>
      </c>
      <c r="CZ285" s="9"/>
      <c r="DA285" s="9"/>
      <c r="DB285" s="9">
        <f>CZ285*DA285</f>
        <v>0</v>
      </c>
      <c r="DC285" s="9">
        <f>IF(CE285="С НДС",DB285*1.12,DB285)</f>
        <v>0</v>
      </c>
      <c r="DD285" s="9"/>
      <c r="DE285" s="9"/>
      <c r="DF285" s="9">
        <f>DD285*DE285</f>
        <v>0</v>
      </c>
      <c r="DG285" s="9">
        <f>IF(CI285="С НДС",DF285*1.12,DF285)</f>
        <v>0</v>
      </c>
      <c r="DH285" s="9"/>
      <c r="DI285" s="9"/>
      <c r="DJ285" s="9">
        <f>DH285*DI285</f>
        <v>0</v>
      </c>
      <c r="DK285" s="9">
        <f>IF(CM285="С НДС",DJ285*1.12,DJ285)</f>
        <v>0</v>
      </c>
      <c r="DL285" s="9"/>
      <c r="DM285" s="9"/>
      <c r="DN285" s="9">
        <f>DL285*DM285</f>
        <v>0</v>
      </c>
      <c r="DO285" s="9">
        <f>IF(CQ285="С НДС",DN285*1.12,DN285)</f>
        <v>0</v>
      </c>
      <c r="DP285" s="9"/>
      <c r="DQ285" s="9"/>
      <c r="DR285" s="9">
        <f>DP285*DQ285</f>
        <v>0</v>
      </c>
      <c r="DS285" s="9">
        <f>IF(CU285="С НДС",DR285*1.12,DR285)</f>
        <v>0</v>
      </c>
      <c r="DT285" s="9"/>
      <c r="DU285" s="9"/>
      <c r="DV285" s="9">
        <f>DT285*DU285</f>
        <v>0</v>
      </c>
      <c r="DW285" s="9">
        <f>IF(CY285="С НДС",DV285*1.12,DV285)</f>
        <v>0</v>
      </c>
      <c r="DX285" s="9"/>
      <c r="DY285" s="9"/>
      <c r="DZ285" s="9">
        <f>DX285*DY285</f>
        <v>0</v>
      </c>
      <c r="EA285" s="9">
        <f>IF(DC285="С НДС",DZ285*1.12,DZ285)</f>
        <v>0</v>
      </c>
      <c r="EB285" s="9"/>
      <c r="EC285" s="9"/>
      <c r="ED285" s="9"/>
      <c r="EE285" s="9"/>
      <c r="EF285" s="9"/>
      <c r="EG285" s="9"/>
      <c r="EH285" s="9"/>
      <c r="EI285" s="9"/>
      <c r="EJ285" s="23">
        <f>X285+AB285+AF285+AJ285+AN285+AR285+AV285+AZ285+BD285+BH285+BL285+BP285+BT285+BX285+CB285+CF285+CJ285+CN285+CR285+CV285+CZ285+DD285+DH285+DL285+DP285+DT285+DX285</f>
        <v>223887</v>
      </c>
      <c r="EK285" s="23">
        <v>0</v>
      </c>
      <c r="EL285" s="23">
        <v>0</v>
      </c>
      <c r="EM285" s="29" t="s">
        <v>95</v>
      </c>
      <c r="EN285" s="20" t="s">
        <v>556</v>
      </c>
      <c r="EO285" s="20" t="s">
        <v>557</v>
      </c>
      <c r="EP285" s="20"/>
      <c r="EQ285" s="20"/>
      <c r="ER285" s="20"/>
      <c r="ES285" s="20"/>
      <c r="ET285" s="20"/>
      <c r="EU285" s="20"/>
      <c r="EV285" s="20"/>
      <c r="EW285" s="20"/>
      <c r="EX285" s="20"/>
      <c r="EY285" s="40" t="s">
        <v>558</v>
      </c>
      <c r="EZ285" s="10" t="s">
        <v>559</v>
      </c>
      <c r="FA285" s="46" t="s">
        <v>258</v>
      </c>
    </row>
    <row r="286" spans="1:157" ht="19.5" customHeight="1">
      <c r="A286" s="25" t="s">
        <v>443</v>
      </c>
      <c r="B286" s="40" t="s">
        <v>415</v>
      </c>
      <c r="C286" s="40" t="s">
        <v>416</v>
      </c>
      <c r="D286" s="40" t="s">
        <v>416</v>
      </c>
      <c r="E286" s="40" t="s">
        <v>65</v>
      </c>
      <c r="F286" s="40"/>
      <c r="G286" s="40"/>
      <c r="H286" s="40">
        <v>100</v>
      </c>
      <c r="I286" s="40">
        <v>710000000</v>
      </c>
      <c r="J286" s="40" t="s">
        <v>227</v>
      </c>
      <c r="K286" s="40" t="s">
        <v>405</v>
      </c>
      <c r="L286" s="40" t="s">
        <v>31</v>
      </c>
      <c r="M286" s="40">
        <v>150000000</v>
      </c>
      <c r="N286" s="40" t="s">
        <v>444</v>
      </c>
      <c r="O286" s="40"/>
      <c r="P286" s="40" t="s">
        <v>418</v>
      </c>
      <c r="Q286" s="40"/>
      <c r="R286" s="40"/>
      <c r="S286" s="40">
        <v>0</v>
      </c>
      <c r="T286" s="40">
        <v>0</v>
      </c>
      <c r="U286" s="40">
        <v>100</v>
      </c>
      <c r="V286" s="40" t="s">
        <v>419</v>
      </c>
      <c r="W286" s="40" t="s">
        <v>76</v>
      </c>
      <c r="X286" s="14">
        <v>3392</v>
      </c>
      <c r="Y286" s="9">
        <v>1656</v>
      </c>
      <c r="Z286" s="9">
        <f t="shared" si="77"/>
        <v>5617152</v>
      </c>
      <c r="AA286" s="23">
        <f t="shared" si="78"/>
        <v>6291210.24</v>
      </c>
      <c r="AB286" s="14">
        <v>6785</v>
      </c>
      <c r="AC286" s="9">
        <v>1656</v>
      </c>
      <c r="AD286" s="9">
        <f t="shared" si="79"/>
        <v>11235960</v>
      </c>
      <c r="AE286" s="23">
        <f t="shared" si="83"/>
        <v>12584275.200000001</v>
      </c>
      <c r="AF286" s="14">
        <v>6785</v>
      </c>
      <c r="AG286" s="9">
        <v>1656</v>
      </c>
      <c r="AH286" s="9">
        <f t="shared" si="80"/>
        <v>11235960</v>
      </c>
      <c r="AI286" s="23">
        <f t="shared" si="84"/>
        <v>12584275.200000001</v>
      </c>
      <c r="AJ286" s="14">
        <v>6785</v>
      </c>
      <c r="AK286" s="9">
        <v>1656</v>
      </c>
      <c r="AL286" s="9">
        <f t="shared" si="81"/>
        <v>11235960</v>
      </c>
      <c r="AM286" s="23">
        <f t="shared" si="85"/>
        <v>12584275.200000001</v>
      </c>
      <c r="AN286" s="14">
        <v>6785</v>
      </c>
      <c r="AO286" s="9">
        <v>1656</v>
      </c>
      <c r="AP286" s="9">
        <f t="shared" si="82"/>
        <v>11235960</v>
      </c>
      <c r="AQ286" s="23">
        <f t="shared" si="86"/>
        <v>12584275.200000001</v>
      </c>
      <c r="AR286" s="14">
        <v>6785</v>
      </c>
      <c r="AS286" s="9">
        <v>1656</v>
      </c>
      <c r="AT286" s="9">
        <f t="shared" si="87"/>
        <v>11235960</v>
      </c>
      <c r="AU286" s="23">
        <f t="shared" si="92"/>
        <v>12584275.200000001</v>
      </c>
      <c r="AV286" s="14">
        <v>6785</v>
      </c>
      <c r="AW286" s="9">
        <v>1656</v>
      </c>
      <c r="AX286" s="9">
        <f t="shared" si="88"/>
        <v>11235960</v>
      </c>
      <c r="AY286" s="23">
        <f t="shared" si="93"/>
        <v>12584275.200000001</v>
      </c>
      <c r="AZ286" s="14">
        <v>6785</v>
      </c>
      <c r="BA286" s="9">
        <v>1656</v>
      </c>
      <c r="BB286" s="9">
        <f t="shared" si="89"/>
        <v>11235960</v>
      </c>
      <c r="BC286" s="23">
        <f t="shared" si="94"/>
        <v>12584275.200000001</v>
      </c>
      <c r="BD286" s="14">
        <v>6785</v>
      </c>
      <c r="BE286" s="9">
        <v>1656</v>
      </c>
      <c r="BF286" s="9">
        <f t="shared" si="90"/>
        <v>11235960</v>
      </c>
      <c r="BG286" s="23">
        <f t="shared" si="95"/>
        <v>12584275.200000001</v>
      </c>
      <c r="BH286" s="14">
        <v>6785</v>
      </c>
      <c r="BI286" s="9">
        <v>1656</v>
      </c>
      <c r="BJ286" s="9">
        <f t="shared" si="91"/>
        <v>11235960</v>
      </c>
      <c r="BK286" s="23">
        <f t="shared" si="96"/>
        <v>12584275.200000001</v>
      </c>
      <c r="BL286" s="9"/>
      <c r="BM286" s="9"/>
      <c r="BN286" s="9">
        <f t="shared" si="97"/>
        <v>0</v>
      </c>
      <c r="BO286" s="9">
        <f t="shared" si="98"/>
        <v>0</v>
      </c>
      <c r="BP286" s="9"/>
      <c r="BQ286" s="9"/>
      <c r="BR286" s="9">
        <f t="shared" si="99"/>
        <v>0</v>
      </c>
      <c r="BS286" s="9">
        <f t="shared" si="100"/>
        <v>0</v>
      </c>
      <c r="BT286" s="9"/>
      <c r="BU286" s="9"/>
      <c r="BV286" s="9">
        <f t="shared" si="101"/>
        <v>0</v>
      </c>
      <c r="BW286" s="9">
        <f t="shared" si="102"/>
        <v>0</v>
      </c>
      <c r="BX286" s="9"/>
      <c r="BY286" s="9"/>
      <c r="BZ286" s="9">
        <f t="shared" si="103"/>
        <v>0</v>
      </c>
      <c r="CA286" s="9">
        <f t="shared" si="104"/>
        <v>0</v>
      </c>
      <c r="CB286" s="9"/>
      <c r="CC286" s="9"/>
      <c r="CD286" s="9">
        <f t="shared" si="105"/>
        <v>0</v>
      </c>
      <c r="CE286" s="9">
        <f t="shared" si="106"/>
        <v>0</v>
      </c>
      <c r="CF286" s="9"/>
      <c r="CG286" s="9"/>
      <c r="CH286" s="9">
        <f t="shared" si="107"/>
        <v>0</v>
      </c>
      <c r="CI286" s="9">
        <f t="shared" si="108"/>
        <v>0</v>
      </c>
      <c r="CJ286" s="9"/>
      <c r="CK286" s="9"/>
      <c r="CL286" s="9">
        <f t="shared" si="109"/>
        <v>0</v>
      </c>
      <c r="CM286" s="9">
        <f t="shared" si="110"/>
        <v>0</v>
      </c>
      <c r="CN286" s="9"/>
      <c r="CO286" s="9"/>
      <c r="CP286" s="9">
        <f t="shared" si="111"/>
        <v>0</v>
      </c>
      <c r="CQ286" s="9">
        <f t="shared" si="112"/>
        <v>0</v>
      </c>
      <c r="CR286" s="9"/>
      <c r="CS286" s="9"/>
      <c r="CT286" s="9">
        <f t="shared" si="113"/>
        <v>0</v>
      </c>
      <c r="CU286" s="9">
        <f t="shared" si="114"/>
        <v>0</v>
      </c>
      <c r="CV286" s="9"/>
      <c r="CW286" s="9"/>
      <c r="CX286" s="9">
        <f t="shared" si="115"/>
        <v>0</v>
      </c>
      <c r="CY286" s="9">
        <f t="shared" si="116"/>
        <v>0</v>
      </c>
      <c r="CZ286" s="9"/>
      <c r="DA286" s="9"/>
      <c r="DB286" s="9">
        <f t="shared" si="117"/>
        <v>0</v>
      </c>
      <c r="DC286" s="9">
        <f t="shared" si="118"/>
        <v>0</v>
      </c>
      <c r="DD286" s="9"/>
      <c r="DE286" s="9"/>
      <c r="DF286" s="9">
        <f t="shared" si="119"/>
        <v>0</v>
      </c>
      <c r="DG286" s="9">
        <f t="shared" si="120"/>
        <v>0</v>
      </c>
      <c r="DH286" s="9"/>
      <c r="DI286" s="9"/>
      <c r="DJ286" s="9">
        <f t="shared" si="121"/>
        <v>0</v>
      </c>
      <c r="DK286" s="9">
        <f t="shared" si="122"/>
        <v>0</v>
      </c>
      <c r="DL286" s="9"/>
      <c r="DM286" s="9"/>
      <c r="DN286" s="9">
        <f t="shared" si="123"/>
        <v>0</v>
      </c>
      <c r="DO286" s="9">
        <f t="shared" si="124"/>
        <v>0</v>
      </c>
      <c r="DP286" s="9"/>
      <c r="DQ286" s="9"/>
      <c r="DR286" s="9">
        <f t="shared" si="125"/>
        <v>0</v>
      </c>
      <c r="DS286" s="9">
        <f t="shared" si="126"/>
        <v>0</v>
      </c>
      <c r="DT286" s="9"/>
      <c r="DU286" s="9"/>
      <c r="DV286" s="9">
        <f t="shared" si="127"/>
        <v>0</v>
      </c>
      <c r="DW286" s="9">
        <f t="shared" si="128"/>
        <v>0</v>
      </c>
      <c r="DX286" s="9"/>
      <c r="DY286" s="9"/>
      <c r="DZ286" s="9">
        <f t="shared" si="129"/>
        <v>0</v>
      </c>
      <c r="EA286" s="9">
        <f t="shared" si="130"/>
        <v>0</v>
      </c>
      <c r="EB286" s="9"/>
      <c r="EC286" s="9"/>
      <c r="ED286" s="9"/>
      <c r="EE286" s="9"/>
      <c r="EF286" s="9"/>
      <c r="EG286" s="9"/>
      <c r="EH286" s="9"/>
      <c r="EI286" s="9"/>
      <c r="EJ286" s="23">
        <f t="shared" si="132"/>
        <v>64457</v>
      </c>
      <c r="EK286" s="23">
        <v>0</v>
      </c>
      <c r="EL286" s="23">
        <v>0</v>
      </c>
      <c r="EM286" s="10" t="s">
        <v>95</v>
      </c>
      <c r="EN286" s="40" t="s">
        <v>556</v>
      </c>
      <c r="EO286" s="40" t="s">
        <v>557</v>
      </c>
      <c r="EP286" s="40"/>
      <c r="EQ286" s="40"/>
      <c r="ER286" s="40"/>
      <c r="ES286" s="40"/>
      <c r="ET286" s="40"/>
      <c r="EU286" s="40"/>
      <c r="EV286" s="40"/>
      <c r="EW286" s="40"/>
      <c r="EX286" s="40"/>
      <c r="EY286" s="40" t="s">
        <v>558</v>
      </c>
      <c r="EZ286" s="10" t="s">
        <v>559</v>
      </c>
      <c r="FA286" s="46" t="s">
        <v>258</v>
      </c>
    </row>
    <row r="287" spans="1:157" ht="19.5" customHeight="1">
      <c r="A287" s="27" t="s">
        <v>585</v>
      </c>
      <c r="B287" s="20" t="s">
        <v>415</v>
      </c>
      <c r="C287" s="20" t="s">
        <v>416</v>
      </c>
      <c r="D287" s="20" t="s">
        <v>416</v>
      </c>
      <c r="E287" s="20" t="s">
        <v>65</v>
      </c>
      <c r="F287" s="20"/>
      <c r="G287" s="20"/>
      <c r="H287" s="20" t="s">
        <v>186</v>
      </c>
      <c r="I287" s="20">
        <v>710000000</v>
      </c>
      <c r="J287" s="20" t="s">
        <v>94</v>
      </c>
      <c r="K287" s="20" t="s">
        <v>405</v>
      </c>
      <c r="L287" s="20" t="s">
        <v>31</v>
      </c>
      <c r="M287" s="20">
        <v>270000000</v>
      </c>
      <c r="N287" s="20" t="s">
        <v>586</v>
      </c>
      <c r="O287" s="20"/>
      <c r="P287" s="20" t="s">
        <v>418</v>
      </c>
      <c r="Q287" s="20"/>
      <c r="R287" s="20"/>
      <c r="S287" s="20">
        <v>0</v>
      </c>
      <c r="T287" s="20">
        <v>0</v>
      </c>
      <c r="U287" s="20">
        <v>100</v>
      </c>
      <c r="V287" s="20" t="s">
        <v>419</v>
      </c>
      <c r="W287" s="20" t="s">
        <v>76</v>
      </c>
      <c r="X287" s="28">
        <v>778</v>
      </c>
      <c r="Y287" s="18">
        <v>2495</v>
      </c>
      <c r="Z287" s="18">
        <f t="shared" si="77"/>
        <v>1941110</v>
      </c>
      <c r="AA287" s="19">
        <f>Z287*1.12</f>
        <v>2174043.2</v>
      </c>
      <c r="AB287" s="28">
        <v>1556</v>
      </c>
      <c r="AC287" s="18">
        <v>2495</v>
      </c>
      <c r="AD287" s="18">
        <f t="shared" si="79"/>
        <v>3882220</v>
      </c>
      <c r="AE287" s="19">
        <f t="shared" si="83"/>
        <v>4348086.4</v>
      </c>
      <c r="AF287" s="28">
        <v>1556</v>
      </c>
      <c r="AG287" s="18">
        <v>2495</v>
      </c>
      <c r="AH287" s="18">
        <f t="shared" si="80"/>
        <v>3882220</v>
      </c>
      <c r="AI287" s="19">
        <f t="shared" si="84"/>
        <v>4348086.4</v>
      </c>
      <c r="AJ287" s="28">
        <v>1556</v>
      </c>
      <c r="AK287" s="18">
        <v>2495</v>
      </c>
      <c r="AL287" s="18">
        <f t="shared" si="81"/>
        <v>3882220</v>
      </c>
      <c r="AM287" s="19">
        <f t="shared" si="85"/>
        <v>4348086.4</v>
      </c>
      <c r="AN287" s="28">
        <v>1556</v>
      </c>
      <c r="AO287" s="18">
        <v>2495</v>
      </c>
      <c r="AP287" s="18">
        <f t="shared" si="82"/>
        <v>3882220</v>
      </c>
      <c r="AQ287" s="19">
        <f t="shared" si="86"/>
        <v>4348086.4</v>
      </c>
      <c r="AR287" s="28">
        <v>1556</v>
      </c>
      <c r="AS287" s="18">
        <v>2495</v>
      </c>
      <c r="AT287" s="18">
        <f t="shared" si="87"/>
        <v>3882220</v>
      </c>
      <c r="AU287" s="19">
        <f t="shared" si="92"/>
        <v>4348086.4</v>
      </c>
      <c r="AV287" s="28">
        <v>1556</v>
      </c>
      <c r="AW287" s="18">
        <v>2495</v>
      </c>
      <c r="AX287" s="18">
        <f t="shared" si="88"/>
        <v>3882220</v>
      </c>
      <c r="AY287" s="19">
        <f t="shared" si="93"/>
        <v>4348086.4</v>
      </c>
      <c r="AZ287" s="28">
        <v>1556</v>
      </c>
      <c r="BA287" s="18">
        <v>2495</v>
      </c>
      <c r="BB287" s="18">
        <f t="shared" si="89"/>
        <v>3882220</v>
      </c>
      <c r="BC287" s="19">
        <f t="shared" si="94"/>
        <v>4348086.4</v>
      </c>
      <c r="BD287" s="28">
        <v>1556</v>
      </c>
      <c r="BE287" s="18">
        <v>2495</v>
      </c>
      <c r="BF287" s="18">
        <f t="shared" si="90"/>
        <v>3882220</v>
      </c>
      <c r="BG287" s="19">
        <f t="shared" si="95"/>
        <v>4348086.4</v>
      </c>
      <c r="BH287" s="28">
        <v>1556</v>
      </c>
      <c r="BI287" s="18">
        <v>2495</v>
      </c>
      <c r="BJ287" s="18">
        <f t="shared" si="91"/>
        <v>3882220</v>
      </c>
      <c r="BK287" s="19">
        <f t="shared" si="96"/>
        <v>4348086.4</v>
      </c>
      <c r="BL287" s="9"/>
      <c r="BM287" s="9"/>
      <c r="BN287" s="9">
        <f>BL287*BM287</f>
        <v>0</v>
      </c>
      <c r="BO287" s="9">
        <f>IF(AQ287="С НДС",BN287*1.12,BN287)</f>
        <v>0</v>
      </c>
      <c r="BP287" s="9"/>
      <c r="BQ287" s="9"/>
      <c r="BR287" s="9">
        <f>BP287*BQ287</f>
        <v>0</v>
      </c>
      <c r="BS287" s="9">
        <f>IF(AU287="С НДС",BR287*1.12,BR287)</f>
        <v>0</v>
      </c>
      <c r="BT287" s="9"/>
      <c r="BU287" s="9"/>
      <c r="BV287" s="9">
        <f>BT287*BU287</f>
        <v>0</v>
      </c>
      <c r="BW287" s="9">
        <f>IF(AY287="С НДС",BV287*1.12,BV287)</f>
        <v>0</v>
      </c>
      <c r="BX287" s="9"/>
      <c r="BY287" s="9"/>
      <c r="BZ287" s="9">
        <f>BX287*BY287</f>
        <v>0</v>
      </c>
      <c r="CA287" s="9">
        <f>IF(BC287="С НДС",BZ287*1.12,BZ287)</f>
        <v>0</v>
      </c>
      <c r="CB287" s="9"/>
      <c r="CC287" s="9"/>
      <c r="CD287" s="9">
        <f>CB287*CC287</f>
        <v>0</v>
      </c>
      <c r="CE287" s="9">
        <f>IF(BG287="С НДС",CD287*1.12,CD287)</f>
        <v>0</v>
      </c>
      <c r="CF287" s="9"/>
      <c r="CG287" s="9"/>
      <c r="CH287" s="9">
        <f>CF287*CG287</f>
        <v>0</v>
      </c>
      <c r="CI287" s="9">
        <f>IF(BK287="С НДС",CH287*1.12,CH287)</f>
        <v>0</v>
      </c>
      <c r="CJ287" s="9"/>
      <c r="CK287" s="9"/>
      <c r="CL287" s="9">
        <f>CJ287*CK287</f>
        <v>0</v>
      </c>
      <c r="CM287" s="9">
        <f>IF(BO287="С НДС",CL287*1.12,CL287)</f>
        <v>0</v>
      </c>
      <c r="CN287" s="9"/>
      <c r="CO287" s="9"/>
      <c r="CP287" s="9">
        <f>CN287*CO287</f>
        <v>0</v>
      </c>
      <c r="CQ287" s="9">
        <f>IF(BS287="С НДС",CP287*1.12,CP287)</f>
        <v>0</v>
      </c>
      <c r="CR287" s="9"/>
      <c r="CS287" s="9"/>
      <c r="CT287" s="9">
        <f>CR287*CS287</f>
        <v>0</v>
      </c>
      <c r="CU287" s="9">
        <f>IF(BW287="С НДС",CT287*1.12,CT287)</f>
        <v>0</v>
      </c>
      <c r="CV287" s="9"/>
      <c r="CW287" s="9"/>
      <c r="CX287" s="9">
        <f>CV287*CW287</f>
        <v>0</v>
      </c>
      <c r="CY287" s="9">
        <f>IF(CA287="С НДС",CX287*1.12,CX287)</f>
        <v>0</v>
      </c>
      <c r="CZ287" s="9"/>
      <c r="DA287" s="9"/>
      <c r="DB287" s="9">
        <f>CZ287*DA287</f>
        <v>0</v>
      </c>
      <c r="DC287" s="9">
        <f>IF(CE287="С НДС",DB287*1.12,DB287)</f>
        <v>0</v>
      </c>
      <c r="DD287" s="9"/>
      <c r="DE287" s="9"/>
      <c r="DF287" s="9">
        <f>DD287*DE287</f>
        <v>0</v>
      </c>
      <c r="DG287" s="9">
        <f>IF(CI287="С НДС",DF287*1.12,DF287)</f>
        <v>0</v>
      </c>
      <c r="DH287" s="9"/>
      <c r="DI287" s="9"/>
      <c r="DJ287" s="9">
        <f>DH287*DI287</f>
        <v>0</v>
      </c>
      <c r="DK287" s="9">
        <f>IF(CM287="С НДС",DJ287*1.12,DJ287)</f>
        <v>0</v>
      </c>
      <c r="DL287" s="9"/>
      <c r="DM287" s="9"/>
      <c r="DN287" s="9">
        <f>DL287*DM287</f>
        <v>0</v>
      </c>
      <c r="DO287" s="9">
        <f>IF(CQ287="С НДС",DN287*1.12,DN287)</f>
        <v>0</v>
      </c>
      <c r="DP287" s="9"/>
      <c r="DQ287" s="9"/>
      <c r="DR287" s="9">
        <f>DP287*DQ287</f>
        <v>0</v>
      </c>
      <c r="DS287" s="9">
        <f>IF(CU287="С НДС",DR287*1.12,DR287)</f>
        <v>0</v>
      </c>
      <c r="DT287" s="9"/>
      <c r="DU287" s="9"/>
      <c r="DV287" s="9">
        <f>DT287*DU287</f>
        <v>0</v>
      </c>
      <c r="DW287" s="9">
        <f>IF(CY287="С НДС",DV287*1.12,DV287)</f>
        <v>0</v>
      </c>
      <c r="DX287" s="9"/>
      <c r="DY287" s="9"/>
      <c r="DZ287" s="9">
        <f>DX287*DY287</f>
        <v>0</v>
      </c>
      <c r="EA287" s="9">
        <f>IF(DC287="С НДС",DZ287*1.12,DZ287)</f>
        <v>0</v>
      </c>
      <c r="EB287" s="9"/>
      <c r="EC287" s="9"/>
      <c r="ED287" s="9"/>
      <c r="EE287" s="9"/>
      <c r="EF287" s="9"/>
      <c r="EG287" s="9"/>
      <c r="EH287" s="9"/>
      <c r="EI287" s="9"/>
      <c r="EJ287" s="23">
        <f>X287+AB287+AF287+AJ287+AN287+AR287+AV287+AZ287+BD287+BH287+BL287+BP287+BT287+BX287+CB287+CF287+CJ287+CN287+CR287+CV287+CZ287+DD287+DH287+DL287+DP287+DT287+DX287</f>
        <v>14782</v>
      </c>
      <c r="EK287" s="23">
        <v>0</v>
      </c>
      <c r="EL287" s="23">
        <v>0</v>
      </c>
      <c r="EM287" s="29" t="s">
        <v>95</v>
      </c>
      <c r="EN287" s="20" t="s">
        <v>556</v>
      </c>
      <c r="EO287" s="20" t="s">
        <v>557</v>
      </c>
      <c r="EP287" s="20"/>
      <c r="EQ287" s="20"/>
      <c r="ER287" s="20"/>
      <c r="ES287" s="20"/>
      <c r="ET287" s="20"/>
      <c r="EU287" s="20"/>
      <c r="EV287" s="20"/>
      <c r="EW287" s="20"/>
      <c r="EX287" s="20"/>
      <c r="EY287" s="40" t="s">
        <v>558</v>
      </c>
      <c r="EZ287" s="10" t="s">
        <v>559</v>
      </c>
      <c r="FA287" s="46" t="s">
        <v>258</v>
      </c>
    </row>
    <row r="288" spans="1:157" ht="19.5" customHeight="1">
      <c r="A288" s="27" t="s">
        <v>612</v>
      </c>
      <c r="B288" s="20" t="s">
        <v>415</v>
      </c>
      <c r="C288" s="20" t="s">
        <v>416</v>
      </c>
      <c r="D288" s="20" t="s">
        <v>416</v>
      </c>
      <c r="E288" s="20" t="s">
        <v>65</v>
      </c>
      <c r="F288" s="20"/>
      <c r="G288" s="20"/>
      <c r="H288" s="20" t="s">
        <v>186</v>
      </c>
      <c r="I288" s="20">
        <v>710000000</v>
      </c>
      <c r="J288" s="20" t="s">
        <v>94</v>
      </c>
      <c r="K288" s="20" t="s">
        <v>592</v>
      </c>
      <c r="L288" s="20" t="s">
        <v>31</v>
      </c>
      <c r="M288" s="20">
        <v>270000000</v>
      </c>
      <c r="N288" s="20" t="s">
        <v>586</v>
      </c>
      <c r="O288" s="20"/>
      <c r="P288" s="20" t="s">
        <v>418</v>
      </c>
      <c r="Q288" s="20"/>
      <c r="R288" s="20"/>
      <c r="S288" s="20">
        <v>0</v>
      </c>
      <c r="T288" s="20">
        <v>0</v>
      </c>
      <c r="U288" s="20">
        <v>100</v>
      </c>
      <c r="V288" s="20" t="s">
        <v>419</v>
      </c>
      <c r="W288" s="20" t="s">
        <v>76</v>
      </c>
      <c r="X288" s="28">
        <v>518</v>
      </c>
      <c r="Y288" s="18">
        <v>2495</v>
      </c>
      <c r="Z288" s="18">
        <f>X288*Y288</f>
        <v>1292410</v>
      </c>
      <c r="AA288" s="19">
        <f>Z288*1.12</f>
        <v>1447499.2000000002</v>
      </c>
      <c r="AB288" s="28">
        <v>1556</v>
      </c>
      <c r="AC288" s="18">
        <v>2495</v>
      </c>
      <c r="AD288" s="18">
        <f>AB288*AC288</f>
        <v>3882220</v>
      </c>
      <c r="AE288" s="19">
        <f>AD288*1.12</f>
        <v>4348086.4</v>
      </c>
      <c r="AF288" s="28">
        <v>1556</v>
      </c>
      <c r="AG288" s="18">
        <v>2495</v>
      </c>
      <c r="AH288" s="18">
        <f>AF288*AG288</f>
        <v>3882220</v>
      </c>
      <c r="AI288" s="19">
        <f>AH288*1.12</f>
        <v>4348086.4</v>
      </c>
      <c r="AJ288" s="28">
        <v>1556</v>
      </c>
      <c r="AK288" s="18">
        <v>2495</v>
      </c>
      <c r="AL288" s="18">
        <f>AJ288*AK288</f>
        <v>3882220</v>
      </c>
      <c r="AM288" s="19">
        <f>AL288*1.12</f>
        <v>4348086.4</v>
      </c>
      <c r="AN288" s="28">
        <v>1556</v>
      </c>
      <c r="AO288" s="18">
        <v>2495</v>
      </c>
      <c r="AP288" s="18">
        <f>AN288*AO288</f>
        <v>3882220</v>
      </c>
      <c r="AQ288" s="19">
        <f>AP288*1.12</f>
        <v>4348086.4</v>
      </c>
      <c r="AR288" s="28">
        <v>1556</v>
      </c>
      <c r="AS288" s="18">
        <v>2495</v>
      </c>
      <c r="AT288" s="18">
        <f>AR288*AS288</f>
        <v>3882220</v>
      </c>
      <c r="AU288" s="19">
        <f>AT288*1.12</f>
        <v>4348086.4</v>
      </c>
      <c r="AV288" s="28">
        <v>1556</v>
      </c>
      <c r="AW288" s="18">
        <v>2495</v>
      </c>
      <c r="AX288" s="18">
        <f>AV288*AW288</f>
        <v>3882220</v>
      </c>
      <c r="AY288" s="19">
        <f>AX288*1.12</f>
        <v>4348086.4</v>
      </c>
      <c r="AZ288" s="28">
        <v>1556</v>
      </c>
      <c r="BA288" s="18">
        <v>2495</v>
      </c>
      <c r="BB288" s="18">
        <f>AZ288*BA288</f>
        <v>3882220</v>
      </c>
      <c r="BC288" s="19">
        <f>BB288*1.12</f>
        <v>4348086.4</v>
      </c>
      <c r="BD288" s="28">
        <v>1556</v>
      </c>
      <c r="BE288" s="18">
        <v>2495</v>
      </c>
      <c r="BF288" s="18">
        <f>BD288*BE288</f>
        <v>3882220</v>
      </c>
      <c r="BG288" s="19">
        <f>BF288*1.12</f>
        <v>4348086.4</v>
      </c>
      <c r="BH288" s="28">
        <v>1556</v>
      </c>
      <c r="BI288" s="18">
        <v>2495</v>
      </c>
      <c r="BJ288" s="18">
        <f>BH288*BI288</f>
        <v>3882220</v>
      </c>
      <c r="BK288" s="19">
        <f>BJ288*1.12</f>
        <v>4348086.4</v>
      </c>
      <c r="BL288" s="9"/>
      <c r="BM288" s="9"/>
      <c r="BN288" s="9">
        <f>BL288*BM288</f>
        <v>0</v>
      </c>
      <c r="BO288" s="9">
        <f>IF(AQ288="С НДС",BN288*1.12,BN288)</f>
        <v>0</v>
      </c>
      <c r="BP288" s="9"/>
      <c r="BQ288" s="9"/>
      <c r="BR288" s="9">
        <f>BP288*BQ288</f>
        <v>0</v>
      </c>
      <c r="BS288" s="9">
        <f>IF(AU288="С НДС",BR288*1.12,BR288)</f>
        <v>0</v>
      </c>
      <c r="BT288" s="9"/>
      <c r="BU288" s="9"/>
      <c r="BV288" s="9">
        <f>BT288*BU288</f>
        <v>0</v>
      </c>
      <c r="BW288" s="9">
        <f>IF(AY288="С НДС",BV288*1.12,BV288)</f>
        <v>0</v>
      </c>
      <c r="BX288" s="9"/>
      <c r="BY288" s="9"/>
      <c r="BZ288" s="9">
        <f>BX288*BY288</f>
        <v>0</v>
      </c>
      <c r="CA288" s="9">
        <f>IF(BC288="С НДС",BZ288*1.12,BZ288)</f>
        <v>0</v>
      </c>
      <c r="CB288" s="9"/>
      <c r="CC288" s="9"/>
      <c r="CD288" s="9">
        <f>CB288*CC288</f>
        <v>0</v>
      </c>
      <c r="CE288" s="9">
        <f>IF(BG288="С НДС",CD288*1.12,CD288)</f>
        <v>0</v>
      </c>
      <c r="CF288" s="9"/>
      <c r="CG288" s="9"/>
      <c r="CH288" s="9">
        <f>CF288*CG288</f>
        <v>0</v>
      </c>
      <c r="CI288" s="9">
        <f>IF(BK288="С НДС",CH288*1.12,CH288)</f>
        <v>0</v>
      </c>
      <c r="CJ288" s="9"/>
      <c r="CK288" s="9"/>
      <c r="CL288" s="9">
        <f>CJ288*CK288</f>
        <v>0</v>
      </c>
      <c r="CM288" s="9">
        <f>IF(BO288="С НДС",CL288*1.12,CL288)</f>
        <v>0</v>
      </c>
      <c r="CN288" s="9"/>
      <c r="CO288" s="9"/>
      <c r="CP288" s="9">
        <f>CN288*CO288</f>
        <v>0</v>
      </c>
      <c r="CQ288" s="9">
        <f>IF(BS288="С НДС",CP288*1.12,CP288)</f>
        <v>0</v>
      </c>
      <c r="CR288" s="9"/>
      <c r="CS288" s="9"/>
      <c r="CT288" s="9">
        <f>CR288*CS288</f>
        <v>0</v>
      </c>
      <c r="CU288" s="9">
        <f>IF(BW288="С НДС",CT288*1.12,CT288)</f>
        <v>0</v>
      </c>
      <c r="CV288" s="9"/>
      <c r="CW288" s="9"/>
      <c r="CX288" s="9">
        <f>CV288*CW288</f>
        <v>0</v>
      </c>
      <c r="CY288" s="9">
        <f>IF(CA288="С НДС",CX288*1.12,CX288)</f>
        <v>0</v>
      </c>
      <c r="CZ288" s="9"/>
      <c r="DA288" s="9"/>
      <c r="DB288" s="9">
        <f>CZ288*DA288</f>
        <v>0</v>
      </c>
      <c r="DC288" s="9">
        <f>IF(CE288="С НДС",DB288*1.12,DB288)</f>
        <v>0</v>
      </c>
      <c r="DD288" s="9"/>
      <c r="DE288" s="9"/>
      <c r="DF288" s="9">
        <f>DD288*DE288</f>
        <v>0</v>
      </c>
      <c r="DG288" s="9">
        <f>IF(CI288="С НДС",DF288*1.12,DF288)</f>
        <v>0</v>
      </c>
      <c r="DH288" s="9"/>
      <c r="DI288" s="9"/>
      <c r="DJ288" s="9">
        <f>DH288*DI288</f>
        <v>0</v>
      </c>
      <c r="DK288" s="9">
        <f>IF(CM288="С НДС",DJ288*1.12,DJ288)</f>
        <v>0</v>
      </c>
      <c r="DL288" s="9"/>
      <c r="DM288" s="9"/>
      <c r="DN288" s="9">
        <f>DL288*DM288</f>
        <v>0</v>
      </c>
      <c r="DO288" s="9">
        <f>IF(CQ288="С НДС",DN288*1.12,DN288)</f>
        <v>0</v>
      </c>
      <c r="DP288" s="9"/>
      <c r="DQ288" s="9"/>
      <c r="DR288" s="9">
        <f>DP288*DQ288</f>
        <v>0</v>
      </c>
      <c r="DS288" s="9">
        <f>IF(CU288="С НДС",DR288*1.12,DR288)</f>
        <v>0</v>
      </c>
      <c r="DT288" s="9"/>
      <c r="DU288" s="9"/>
      <c r="DV288" s="9">
        <f>DT288*DU288</f>
        <v>0</v>
      </c>
      <c r="DW288" s="9">
        <f>IF(CY288="С НДС",DV288*1.12,DV288)</f>
        <v>0</v>
      </c>
      <c r="DX288" s="9"/>
      <c r="DY288" s="9"/>
      <c r="DZ288" s="9">
        <f>DX288*DY288</f>
        <v>0</v>
      </c>
      <c r="EA288" s="9">
        <f>IF(DC288="С НДС",DZ288*1.12,DZ288)</f>
        <v>0</v>
      </c>
      <c r="EB288" s="9"/>
      <c r="EC288" s="9"/>
      <c r="ED288" s="9"/>
      <c r="EE288" s="9"/>
      <c r="EF288" s="9"/>
      <c r="EG288" s="9"/>
      <c r="EH288" s="9"/>
      <c r="EI288" s="9"/>
      <c r="EJ288" s="23">
        <f>X288+AB288+AF288+AJ288+AN288+AR288+AV288+AZ288+BD288+BH288+BL288+BP288+BT288+BX288+CB288+CF288+CJ288+CN288+CR288+CV288+CZ288+DD288+DH288+DL288+DP288+DT288+DX288</f>
        <v>14522</v>
      </c>
      <c r="EK288" s="23">
        <v>0</v>
      </c>
      <c r="EL288" s="23">
        <v>0</v>
      </c>
      <c r="EM288" s="29" t="s">
        <v>95</v>
      </c>
      <c r="EN288" s="20" t="s">
        <v>556</v>
      </c>
      <c r="EO288" s="20" t="s">
        <v>557</v>
      </c>
      <c r="EP288" s="20"/>
      <c r="EQ288" s="20"/>
      <c r="ER288" s="20"/>
      <c r="ES288" s="20"/>
      <c r="ET288" s="20"/>
      <c r="EU288" s="20"/>
      <c r="EV288" s="20"/>
      <c r="EW288" s="20"/>
      <c r="EX288" s="20"/>
      <c r="EY288" s="40" t="s">
        <v>558</v>
      </c>
      <c r="EZ288" s="10" t="s">
        <v>559</v>
      </c>
      <c r="FA288" s="46" t="s">
        <v>258</v>
      </c>
    </row>
    <row r="289" spans="1:157" ht="19.5" customHeight="1">
      <c r="A289" s="25" t="s">
        <v>445</v>
      </c>
      <c r="B289" s="40" t="s">
        <v>415</v>
      </c>
      <c r="C289" s="40" t="s">
        <v>416</v>
      </c>
      <c r="D289" s="40" t="s">
        <v>416</v>
      </c>
      <c r="E289" s="40" t="s">
        <v>65</v>
      </c>
      <c r="F289" s="40"/>
      <c r="G289" s="40"/>
      <c r="H289" s="40">
        <v>100</v>
      </c>
      <c r="I289" s="40">
        <v>710000000</v>
      </c>
      <c r="J289" s="40" t="s">
        <v>227</v>
      </c>
      <c r="K289" s="40" t="s">
        <v>405</v>
      </c>
      <c r="L289" s="40" t="s">
        <v>31</v>
      </c>
      <c r="M289" s="40">
        <v>150000000</v>
      </c>
      <c r="N289" s="40" t="s">
        <v>446</v>
      </c>
      <c r="O289" s="40"/>
      <c r="P289" s="40" t="s">
        <v>418</v>
      </c>
      <c r="Q289" s="40"/>
      <c r="R289" s="40"/>
      <c r="S289" s="40">
        <v>0</v>
      </c>
      <c r="T289" s="40">
        <v>0</v>
      </c>
      <c r="U289" s="40">
        <v>100</v>
      </c>
      <c r="V289" s="40" t="s">
        <v>419</v>
      </c>
      <c r="W289" s="40" t="s">
        <v>76</v>
      </c>
      <c r="X289" s="14">
        <v>3300</v>
      </c>
      <c r="Y289" s="9">
        <v>1656</v>
      </c>
      <c r="Z289" s="9">
        <f t="shared" si="77"/>
        <v>5464800</v>
      </c>
      <c r="AA289" s="23">
        <f t="shared" si="78"/>
        <v>6120576.000000001</v>
      </c>
      <c r="AB289" s="14">
        <v>6601</v>
      </c>
      <c r="AC289" s="9">
        <v>1656</v>
      </c>
      <c r="AD289" s="9">
        <f t="shared" si="79"/>
        <v>10931256</v>
      </c>
      <c r="AE289" s="23">
        <f t="shared" si="83"/>
        <v>12243006.72</v>
      </c>
      <c r="AF289" s="14">
        <v>6601</v>
      </c>
      <c r="AG289" s="9">
        <v>1656</v>
      </c>
      <c r="AH289" s="9">
        <f t="shared" si="80"/>
        <v>10931256</v>
      </c>
      <c r="AI289" s="23">
        <f t="shared" si="84"/>
        <v>12243006.72</v>
      </c>
      <c r="AJ289" s="14">
        <v>6601</v>
      </c>
      <c r="AK289" s="9">
        <v>1656</v>
      </c>
      <c r="AL289" s="9">
        <f t="shared" si="81"/>
        <v>10931256</v>
      </c>
      <c r="AM289" s="23">
        <f t="shared" si="85"/>
        <v>12243006.72</v>
      </c>
      <c r="AN289" s="14">
        <v>6601</v>
      </c>
      <c r="AO289" s="9">
        <v>1656</v>
      </c>
      <c r="AP289" s="9">
        <f t="shared" si="82"/>
        <v>10931256</v>
      </c>
      <c r="AQ289" s="23">
        <f t="shared" si="86"/>
        <v>12243006.72</v>
      </c>
      <c r="AR289" s="14">
        <v>6601</v>
      </c>
      <c r="AS289" s="9">
        <v>1656</v>
      </c>
      <c r="AT289" s="9">
        <f t="shared" si="87"/>
        <v>10931256</v>
      </c>
      <c r="AU289" s="23">
        <f t="shared" si="92"/>
        <v>12243006.72</v>
      </c>
      <c r="AV289" s="14">
        <v>6601</v>
      </c>
      <c r="AW289" s="9">
        <v>1656</v>
      </c>
      <c r="AX289" s="9">
        <f t="shared" si="88"/>
        <v>10931256</v>
      </c>
      <c r="AY289" s="23">
        <f t="shared" si="93"/>
        <v>12243006.72</v>
      </c>
      <c r="AZ289" s="14">
        <v>6601</v>
      </c>
      <c r="BA289" s="9">
        <v>1656</v>
      </c>
      <c r="BB289" s="9">
        <f t="shared" si="89"/>
        <v>10931256</v>
      </c>
      <c r="BC289" s="23">
        <f t="shared" si="94"/>
        <v>12243006.72</v>
      </c>
      <c r="BD289" s="14">
        <v>6601</v>
      </c>
      <c r="BE289" s="9">
        <v>1656</v>
      </c>
      <c r="BF289" s="9">
        <f t="shared" si="90"/>
        <v>10931256</v>
      </c>
      <c r="BG289" s="23">
        <f t="shared" si="95"/>
        <v>12243006.72</v>
      </c>
      <c r="BH289" s="14">
        <v>6601</v>
      </c>
      <c r="BI289" s="9">
        <v>1656</v>
      </c>
      <c r="BJ289" s="9">
        <f t="shared" si="91"/>
        <v>10931256</v>
      </c>
      <c r="BK289" s="23">
        <f t="shared" si="96"/>
        <v>12243006.72</v>
      </c>
      <c r="BL289" s="9"/>
      <c r="BM289" s="9"/>
      <c r="BN289" s="9">
        <f t="shared" si="97"/>
        <v>0</v>
      </c>
      <c r="BO289" s="9">
        <f t="shared" si="98"/>
        <v>0</v>
      </c>
      <c r="BP289" s="9"/>
      <c r="BQ289" s="9"/>
      <c r="BR289" s="9">
        <f t="shared" si="99"/>
        <v>0</v>
      </c>
      <c r="BS289" s="9">
        <f t="shared" si="100"/>
        <v>0</v>
      </c>
      <c r="BT289" s="9"/>
      <c r="BU289" s="9"/>
      <c r="BV289" s="9">
        <f t="shared" si="101"/>
        <v>0</v>
      </c>
      <c r="BW289" s="9">
        <f t="shared" si="102"/>
        <v>0</v>
      </c>
      <c r="BX289" s="9"/>
      <c r="BY289" s="9"/>
      <c r="BZ289" s="9">
        <f t="shared" si="103"/>
        <v>0</v>
      </c>
      <c r="CA289" s="9">
        <f t="shared" si="104"/>
        <v>0</v>
      </c>
      <c r="CB289" s="9"/>
      <c r="CC289" s="9"/>
      <c r="CD289" s="9">
        <f t="shared" si="105"/>
        <v>0</v>
      </c>
      <c r="CE289" s="9">
        <f t="shared" si="106"/>
        <v>0</v>
      </c>
      <c r="CF289" s="9"/>
      <c r="CG289" s="9"/>
      <c r="CH289" s="9">
        <f t="shared" si="107"/>
        <v>0</v>
      </c>
      <c r="CI289" s="9">
        <f t="shared" si="108"/>
        <v>0</v>
      </c>
      <c r="CJ289" s="9"/>
      <c r="CK289" s="9"/>
      <c r="CL289" s="9">
        <f t="shared" si="109"/>
        <v>0</v>
      </c>
      <c r="CM289" s="9">
        <f t="shared" si="110"/>
        <v>0</v>
      </c>
      <c r="CN289" s="9"/>
      <c r="CO289" s="9"/>
      <c r="CP289" s="9">
        <f t="shared" si="111"/>
        <v>0</v>
      </c>
      <c r="CQ289" s="9">
        <f t="shared" si="112"/>
        <v>0</v>
      </c>
      <c r="CR289" s="9"/>
      <c r="CS289" s="9"/>
      <c r="CT289" s="9">
        <f t="shared" si="113"/>
        <v>0</v>
      </c>
      <c r="CU289" s="9">
        <f t="shared" si="114"/>
        <v>0</v>
      </c>
      <c r="CV289" s="9"/>
      <c r="CW289" s="9"/>
      <c r="CX289" s="9">
        <f t="shared" si="115"/>
        <v>0</v>
      </c>
      <c r="CY289" s="9">
        <f t="shared" si="116"/>
        <v>0</v>
      </c>
      <c r="CZ289" s="9"/>
      <c r="DA289" s="9"/>
      <c r="DB289" s="9">
        <f t="shared" si="117"/>
        <v>0</v>
      </c>
      <c r="DC289" s="9">
        <f t="shared" si="118"/>
        <v>0</v>
      </c>
      <c r="DD289" s="9"/>
      <c r="DE289" s="9"/>
      <c r="DF289" s="9">
        <f t="shared" si="119"/>
        <v>0</v>
      </c>
      <c r="DG289" s="9">
        <f t="shared" si="120"/>
        <v>0</v>
      </c>
      <c r="DH289" s="9"/>
      <c r="DI289" s="9"/>
      <c r="DJ289" s="9">
        <f t="shared" si="121"/>
        <v>0</v>
      </c>
      <c r="DK289" s="9">
        <f t="shared" si="122"/>
        <v>0</v>
      </c>
      <c r="DL289" s="9"/>
      <c r="DM289" s="9"/>
      <c r="DN289" s="9">
        <f t="shared" si="123"/>
        <v>0</v>
      </c>
      <c r="DO289" s="9">
        <f t="shared" si="124"/>
        <v>0</v>
      </c>
      <c r="DP289" s="9"/>
      <c r="DQ289" s="9"/>
      <c r="DR289" s="9">
        <f t="shared" si="125"/>
        <v>0</v>
      </c>
      <c r="DS289" s="9">
        <f t="shared" si="126"/>
        <v>0</v>
      </c>
      <c r="DT289" s="9"/>
      <c r="DU289" s="9"/>
      <c r="DV289" s="9">
        <f t="shared" si="127"/>
        <v>0</v>
      </c>
      <c r="DW289" s="9">
        <f t="shared" si="128"/>
        <v>0</v>
      </c>
      <c r="DX289" s="9"/>
      <c r="DY289" s="9"/>
      <c r="DZ289" s="9">
        <f t="shared" si="129"/>
        <v>0</v>
      </c>
      <c r="EA289" s="9">
        <f t="shared" si="130"/>
        <v>0</v>
      </c>
      <c r="EB289" s="9"/>
      <c r="EC289" s="9"/>
      <c r="ED289" s="9"/>
      <c r="EE289" s="9"/>
      <c r="EF289" s="9"/>
      <c r="EG289" s="9"/>
      <c r="EH289" s="9"/>
      <c r="EI289" s="9"/>
      <c r="EJ289" s="23">
        <f t="shared" si="132"/>
        <v>62709</v>
      </c>
      <c r="EK289" s="23">
        <v>0</v>
      </c>
      <c r="EL289" s="23">
        <v>0</v>
      </c>
      <c r="EM289" s="29" t="s">
        <v>95</v>
      </c>
      <c r="EN289" s="20" t="s">
        <v>556</v>
      </c>
      <c r="EO289" s="20" t="s">
        <v>557</v>
      </c>
      <c r="EP289" s="20"/>
      <c r="EQ289" s="20"/>
      <c r="ER289" s="20"/>
      <c r="ES289" s="20"/>
      <c r="ET289" s="20"/>
      <c r="EU289" s="20"/>
      <c r="EV289" s="20"/>
      <c r="EW289" s="20"/>
      <c r="EX289" s="20"/>
      <c r="EY289" s="40" t="s">
        <v>558</v>
      </c>
      <c r="EZ289" s="10" t="s">
        <v>559</v>
      </c>
      <c r="FA289" s="46" t="s">
        <v>258</v>
      </c>
    </row>
    <row r="290" spans="1:157" ht="19.5" customHeight="1">
      <c r="A290" s="25" t="s">
        <v>447</v>
      </c>
      <c r="B290" s="40" t="s">
        <v>415</v>
      </c>
      <c r="C290" s="40" t="s">
        <v>416</v>
      </c>
      <c r="D290" s="40" t="s">
        <v>416</v>
      </c>
      <c r="E290" s="40" t="s">
        <v>65</v>
      </c>
      <c r="F290" s="40"/>
      <c r="G290" s="40"/>
      <c r="H290" s="40">
        <v>100</v>
      </c>
      <c r="I290" s="40">
        <v>710000000</v>
      </c>
      <c r="J290" s="40" t="s">
        <v>227</v>
      </c>
      <c r="K290" s="40" t="s">
        <v>405</v>
      </c>
      <c r="L290" s="40" t="s">
        <v>31</v>
      </c>
      <c r="M290" s="40">
        <v>150000000</v>
      </c>
      <c r="N290" s="40" t="s">
        <v>448</v>
      </c>
      <c r="O290" s="40"/>
      <c r="P290" s="40" t="s">
        <v>418</v>
      </c>
      <c r="Q290" s="40"/>
      <c r="R290" s="40"/>
      <c r="S290" s="40">
        <v>0</v>
      </c>
      <c r="T290" s="40">
        <v>0</v>
      </c>
      <c r="U290" s="40">
        <v>100</v>
      </c>
      <c r="V290" s="40" t="s">
        <v>419</v>
      </c>
      <c r="W290" s="40" t="s">
        <v>76</v>
      </c>
      <c r="X290" s="14">
        <v>4772</v>
      </c>
      <c r="Y290" s="9">
        <v>1656</v>
      </c>
      <c r="Z290" s="9">
        <f t="shared" si="77"/>
        <v>7902432</v>
      </c>
      <c r="AA290" s="23">
        <f t="shared" si="78"/>
        <v>8850723.840000002</v>
      </c>
      <c r="AB290" s="14">
        <v>9545</v>
      </c>
      <c r="AC290" s="9">
        <v>1656</v>
      </c>
      <c r="AD290" s="9">
        <f t="shared" si="79"/>
        <v>15806520</v>
      </c>
      <c r="AE290" s="23">
        <f t="shared" si="83"/>
        <v>17703302.400000002</v>
      </c>
      <c r="AF290" s="14">
        <v>9545</v>
      </c>
      <c r="AG290" s="9">
        <v>1656</v>
      </c>
      <c r="AH290" s="9">
        <f t="shared" si="80"/>
        <v>15806520</v>
      </c>
      <c r="AI290" s="23">
        <f t="shared" si="84"/>
        <v>17703302.400000002</v>
      </c>
      <c r="AJ290" s="14">
        <v>9545</v>
      </c>
      <c r="AK290" s="9">
        <v>1656</v>
      </c>
      <c r="AL290" s="9">
        <f t="shared" si="81"/>
        <v>15806520</v>
      </c>
      <c r="AM290" s="23">
        <f t="shared" si="85"/>
        <v>17703302.400000002</v>
      </c>
      <c r="AN290" s="14">
        <v>9545</v>
      </c>
      <c r="AO290" s="9">
        <v>1656</v>
      </c>
      <c r="AP290" s="9">
        <f t="shared" si="82"/>
        <v>15806520</v>
      </c>
      <c r="AQ290" s="23">
        <f t="shared" si="86"/>
        <v>17703302.400000002</v>
      </c>
      <c r="AR290" s="14">
        <v>9545</v>
      </c>
      <c r="AS290" s="9">
        <v>1656</v>
      </c>
      <c r="AT290" s="9">
        <f t="shared" si="87"/>
        <v>15806520</v>
      </c>
      <c r="AU290" s="23">
        <f t="shared" si="92"/>
        <v>17703302.400000002</v>
      </c>
      <c r="AV290" s="14">
        <v>9545</v>
      </c>
      <c r="AW290" s="9">
        <v>1656</v>
      </c>
      <c r="AX290" s="9">
        <f t="shared" si="88"/>
        <v>15806520</v>
      </c>
      <c r="AY290" s="23">
        <f t="shared" si="93"/>
        <v>17703302.400000002</v>
      </c>
      <c r="AZ290" s="14">
        <v>9545</v>
      </c>
      <c r="BA290" s="9">
        <v>1656</v>
      </c>
      <c r="BB290" s="9">
        <f t="shared" si="89"/>
        <v>15806520</v>
      </c>
      <c r="BC290" s="23">
        <f t="shared" si="94"/>
        <v>17703302.400000002</v>
      </c>
      <c r="BD290" s="14">
        <v>9545</v>
      </c>
      <c r="BE290" s="9">
        <v>1656</v>
      </c>
      <c r="BF290" s="9">
        <f t="shared" si="90"/>
        <v>15806520</v>
      </c>
      <c r="BG290" s="23">
        <f t="shared" si="95"/>
        <v>17703302.400000002</v>
      </c>
      <c r="BH290" s="14">
        <v>9545</v>
      </c>
      <c r="BI290" s="9">
        <v>1656</v>
      </c>
      <c r="BJ290" s="9">
        <f t="shared" si="91"/>
        <v>15806520</v>
      </c>
      <c r="BK290" s="23">
        <f t="shared" si="96"/>
        <v>17703302.400000002</v>
      </c>
      <c r="BL290" s="9"/>
      <c r="BM290" s="9"/>
      <c r="BN290" s="9">
        <f t="shared" si="97"/>
        <v>0</v>
      </c>
      <c r="BO290" s="9">
        <f t="shared" si="98"/>
        <v>0</v>
      </c>
      <c r="BP290" s="9"/>
      <c r="BQ290" s="9"/>
      <c r="BR290" s="9">
        <f t="shared" si="99"/>
        <v>0</v>
      </c>
      <c r="BS290" s="9">
        <f t="shared" si="100"/>
        <v>0</v>
      </c>
      <c r="BT290" s="9"/>
      <c r="BU290" s="9"/>
      <c r="BV290" s="9">
        <f t="shared" si="101"/>
        <v>0</v>
      </c>
      <c r="BW290" s="9">
        <f t="shared" si="102"/>
        <v>0</v>
      </c>
      <c r="BX290" s="9"/>
      <c r="BY290" s="9"/>
      <c r="BZ290" s="9">
        <f t="shared" si="103"/>
        <v>0</v>
      </c>
      <c r="CA290" s="9">
        <f t="shared" si="104"/>
        <v>0</v>
      </c>
      <c r="CB290" s="9"/>
      <c r="CC290" s="9"/>
      <c r="CD290" s="9">
        <f t="shared" si="105"/>
        <v>0</v>
      </c>
      <c r="CE290" s="9">
        <f t="shared" si="106"/>
        <v>0</v>
      </c>
      <c r="CF290" s="9"/>
      <c r="CG290" s="9"/>
      <c r="CH290" s="9">
        <f t="shared" si="107"/>
        <v>0</v>
      </c>
      <c r="CI290" s="9">
        <f t="shared" si="108"/>
        <v>0</v>
      </c>
      <c r="CJ290" s="9"/>
      <c r="CK290" s="9"/>
      <c r="CL290" s="9">
        <f t="shared" si="109"/>
        <v>0</v>
      </c>
      <c r="CM290" s="9">
        <f t="shared" si="110"/>
        <v>0</v>
      </c>
      <c r="CN290" s="9"/>
      <c r="CO290" s="9"/>
      <c r="CP290" s="9">
        <f t="shared" si="111"/>
        <v>0</v>
      </c>
      <c r="CQ290" s="9">
        <f t="shared" si="112"/>
        <v>0</v>
      </c>
      <c r="CR290" s="9"/>
      <c r="CS290" s="9"/>
      <c r="CT290" s="9">
        <f t="shared" si="113"/>
        <v>0</v>
      </c>
      <c r="CU290" s="9">
        <f t="shared" si="114"/>
        <v>0</v>
      </c>
      <c r="CV290" s="9"/>
      <c r="CW290" s="9"/>
      <c r="CX290" s="9">
        <f t="shared" si="115"/>
        <v>0</v>
      </c>
      <c r="CY290" s="9">
        <f t="shared" si="116"/>
        <v>0</v>
      </c>
      <c r="CZ290" s="9"/>
      <c r="DA290" s="9"/>
      <c r="DB290" s="9">
        <f t="shared" si="117"/>
        <v>0</v>
      </c>
      <c r="DC290" s="9">
        <f t="shared" si="118"/>
        <v>0</v>
      </c>
      <c r="DD290" s="9"/>
      <c r="DE290" s="9"/>
      <c r="DF290" s="9">
        <f t="shared" si="119"/>
        <v>0</v>
      </c>
      <c r="DG290" s="9">
        <f t="shared" si="120"/>
        <v>0</v>
      </c>
      <c r="DH290" s="9"/>
      <c r="DI290" s="9"/>
      <c r="DJ290" s="9">
        <f t="shared" si="121"/>
        <v>0</v>
      </c>
      <c r="DK290" s="9">
        <f t="shared" si="122"/>
        <v>0</v>
      </c>
      <c r="DL290" s="9"/>
      <c r="DM290" s="9"/>
      <c r="DN290" s="9">
        <f t="shared" si="123"/>
        <v>0</v>
      </c>
      <c r="DO290" s="9">
        <f t="shared" si="124"/>
        <v>0</v>
      </c>
      <c r="DP290" s="9"/>
      <c r="DQ290" s="9"/>
      <c r="DR290" s="9">
        <f t="shared" si="125"/>
        <v>0</v>
      </c>
      <c r="DS290" s="9">
        <f t="shared" si="126"/>
        <v>0</v>
      </c>
      <c r="DT290" s="9"/>
      <c r="DU290" s="9"/>
      <c r="DV290" s="9">
        <f t="shared" si="127"/>
        <v>0</v>
      </c>
      <c r="DW290" s="9">
        <f t="shared" si="128"/>
        <v>0</v>
      </c>
      <c r="DX290" s="9"/>
      <c r="DY290" s="9"/>
      <c r="DZ290" s="9">
        <f t="shared" si="129"/>
        <v>0</v>
      </c>
      <c r="EA290" s="9">
        <f t="shared" si="130"/>
        <v>0</v>
      </c>
      <c r="EB290" s="9"/>
      <c r="EC290" s="9"/>
      <c r="ED290" s="9"/>
      <c r="EE290" s="9"/>
      <c r="EF290" s="9"/>
      <c r="EG290" s="9"/>
      <c r="EH290" s="9"/>
      <c r="EI290" s="9"/>
      <c r="EJ290" s="23">
        <f t="shared" si="132"/>
        <v>90677</v>
      </c>
      <c r="EK290" s="23">
        <v>0</v>
      </c>
      <c r="EL290" s="23">
        <v>0</v>
      </c>
      <c r="EM290" s="29" t="s">
        <v>95</v>
      </c>
      <c r="EN290" s="20" t="s">
        <v>556</v>
      </c>
      <c r="EO290" s="20" t="s">
        <v>557</v>
      </c>
      <c r="EP290" s="20"/>
      <c r="EQ290" s="20"/>
      <c r="ER290" s="20"/>
      <c r="ES290" s="20"/>
      <c r="ET290" s="20"/>
      <c r="EU290" s="20"/>
      <c r="EV290" s="20"/>
      <c r="EW290" s="20"/>
      <c r="EX290" s="20"/>
      <c r="EY290" s="40" t="s">
        <v>558</v>
      </c>
      <c r="EZ290" s="10" t="s">
        <v>559</v>
      </c>
      <c r="FA290" s="46" t="s">
        <v>258</v>
      </c>
    </row>
    <row r="291" spans="1:157" ht="19.5" customHeight="1">
      <c r="A291" s="25" t="s">
        <v>449</v>
      </c>
      <c r="B291" s="40" t="s">
        <v>415</v>
      </c>
      <c r="C291" s="40" t="s">
        <v>416</v>
      </c>
      <c r="D291" s="40" t="s">
        <v>416</v>
      </c>
      <c r="E291" s="40" t="s">
        <v>65</v>
      </c>
      <c r="F291" s="40"/>
      <c r="G291" s="40"/>
      <c r="H291" s="40">
        <v>100</v>
      </c>
      <c r="I291" s="40">
        <v>710000000</v>
      </c>
      <c r="J291" s="40" t="s">
        <v>227</v>
      </c>
      <c r="K291" s="40" t="s">
        <v>405</v>
      </c>
      <c r="L291" s="40" t="s">
        <v>31</v>
      </c>
      <c r="M291" s="40" t="s">
        <v>441</v>
      </c>
      <c r="N291" s="40" t="s">
        <v>450</v>
      </c>
      <c r="O291" s="40"/>
      <c r="P291" s="40" t="s">
        <v>418</v>
      </c>
      <c r="Q291" s="40"/>
      <c r="R291" s="40"/>
      <c r="S291" s="40">
        <v>0</v>
      </c>
      <c r="T291" s="40">
        <v>0</v>
      </c>
      <c r="U291" s="40">
        <v>100</v>
      </c>
      <c r="V291" s="40" t="s">
        <v>419</v>
      </c>
      <c r="W291" s="40" t="s">
        <v>76</v>
      </c>
      <c r="X291" s="14">
        <v>3203</v>
      </c>
      <c r="Y291" s="9">
        <v>1656</v>
      </c>
      <c r="Z291" s="9">
        <f t="shared" si="77"/>
        <v>5304168</v>
      </c>
      <c r="AA291" s="23">
        <f t="shared" si="78"/>
        <v>5940668.16</v>
      </c>
      <c r="AB291" s="14">
        <v>6406</v>
      </c>
      <c r="AC291" s="9">
        <v>1656</v>
      </c>
      <c r="AD291" s="9">
        <f t="shared" si="79"/>
        <v>10608336</v>
      </c>
      <c r="AE291" s="23">
        <f t="shared" si="83"/>
        <v>11881336.32</v>
      </c>
      <c r="AF291" s="14">
        <v>6406</v>
      </c>
      <c r="AG291" s="9">
        <v>1656</v>
      </c>
      <c r="AH291" s="9">
        <f t="shared" si="80"/>
        <v>10608336</v>
      </c>
      <c r="AI291" s="23">
        <f t="shared" si="84"/>
        <v>11881336.32</v>
      </c>
      <c r="AJ291" s="14">
        <v>6406</v>
      </c>
      <c r="AK291" s="9">
        <v>1656</v>
      </c>
      <c r="AL291" s="9">
        <f t="shared" si="81"/>
        <v>10608336</v>
      </c>
      <c r="AM291" s="23">
        <f t="shared" si="85"/>
        <v>11881336.32</v>
      </c>
      <c r="AN291" s="14">
        <v>6406</v>
      </c>
      <c r="AO291" s="9">
        <v>1656</v>
      </c>
      <c r="AP291" s="9">
        <f t="shared" si="82"/>
        <v>10608336</v>
      </c>
      <c r="AQ291" s="23">
        <f t="shared" si="86"/>
        <v>11881336.32</v>
      </c>
      <c r="AR291" s="14">
        <v>6406</v>
      </c>
      <c r="AS291" s="9">
        <v>1656</v>
      </c>
      <c r="AT291" s="9">
        <f t="shared" si="87"/>
        <v>10608336</v>
      </c>
      <c r="AU291" s="23">
        <f t="shared" si="92"/>
        <v>11881336.32</v>
      </c>
      <c r="AV291" s="14">
        <v>6406</v>
      </c>
      <c r="AW291" s="9">
        <v>1656</v>
      </c>
      <c r="AX291" s="9">
        <f t="shared" si="88"/>
        <v>10608336</v>
      </c>
      <c r="AY291" s="23">
        <f t="shared" si="93"/>
        <v>11881336.32</v>
      </c>
      <c r="AZ291" s="14">
        <v>6406</v>
      </c>
      <c r="BA291" s="9">
        <v>1656</v>
      </c>
      <c r="BB291" s="9">
        <f t="shared" si="89"/>
        <v>10608336</v>
      </c>
      <c r="BC291" s="23">
        <f t="shared" si="94"/>
        <v>11881336.32</v>
      </c>
      <c r="BD291" s="14">
        <v>6406</v>
      </c>
      <c r="BE291" s="9">
        <v>1656</v>
      </c>
      <c r="BF291" s="9">
        <f t="shared" si="90"/>
        <v>10608336</v>
      </c>
      <c r="BG291" s="23">
        <f t="shared" si="95"/>
        <v>11881336.32</v>
      </c>
      <c r="BH291" s="14">
        <v>6406</v>
      </c>
      <c r="BI291" s="9">
        <v>1656</v>
      </c>
      <c r="BJ291" s="9">
        <f t="shared" si="91"/>
        <v>10608336</v>
      </c>
      <c r="BK291" s="23">
        <f t="shared" si="96"/>
        <v>11881336.32</v>
      </c>
      <c r="BL291" s="9"/>
      <c r="BM291" s="9"/>
      <c r="BN291" s="9">
        <f t="shared" si="97"/>
        <v>0</v>
      </c>
      <c r="BO291" s="9">
        <f t="shared" si="98"/>
        <v>0</v>
      </c>
      <c r="BP291" s="9"/>
      <c r="BQ291" s="9"/>
      <c r="BR291" s="9">
        <f t="shared" si="99"/>
        <v>0</v>
      </c>
      <c r="BS291" s="9">
        <f t="shared" si="100"/>
        <v>0</v>
      </c>
      <c r="BT291" s="9"/>
      <c r="BU291" s="9"/>
      <c r="BV291" s="9">
        <f t="shared" si="101"/>
        <v>0</v>
      </c>
      <c r="BW291" s="9">
        <f t="shared" si="102"/>
        <v>0</v>
      </c>
      <c r="BX291" s="9"/>
      <c r="BY291" s="9"/>
      <c r="BZ291" s="9">
        <f t="shared" si="103"/>
        <v>0</v>
      </c>
      <c r="CA291" s="9">
        <f t="shared" si="104"/>
        <v>0</v>
      </c>
      <c r="CB291" s="9"/>
      <c r="CC291" s="9"/>
      <c r="CD291" s="9">
        <f t="shared" si="105"/>
        <v>0</v>
      </c>
      <c r="CE291" s="9">
        <f t="shared" si="106"/>
        <v>0</v>
      </c>
      <c r="CF291" s="9"/>
      <c r="CG291" s="9"/>
      <c r="CH291" s="9">
        <f t="shared" si="107"/>
        <v>0</v>
      </c>
      <c r="CI291" s="9">
        <f t="shared" si="108"/>
        <v>0</v>
      </c>
      <c r="CJ291" s="9"/>
      <c r="CK291" s="9"/>
      <c r="CL291" s="9">
        <f t="shared" si="109"/>
        <v>0</v>
      </c>
      <c r="CM291" s="9">
        <f t="shared" si="110"/>
        <v>0</v>
      </c>
      <c r="CN291" s="9"/>
      <c r="CO291" s="9"/>
      <c r="CP291" s="9">
        <f t="shared" si="111"/>
        <v>0</v>
      </c>
      <c r="CQ291" s="9">
        <f t="shared" si="112"/>
        <v>0</v>
      </c>
      <c r="CR291" s="9"/>
      <c r="CS291" s="9"/>
      <c r="CT291" s="9">
        <f t="shared" si="113"/>
        <v>0</v>
      </c>
      <c r="CU291" s="9">
        <f t="shared" si="114"/>
        <v>0</v>
      </c>
      <c r="CV291" s="9"/>
      <c r="CW291" s="9"/>
      <c r="CX291" s="9">
        <f t="shared" si="115"/>
        <v>0</v>
      </c>
      <c r="CY291" s="9">
        <f t="shared" si="116"/>
        <v>0</v>
      </c>
      <c r="CZ291" s="9"/>
      <c r="DA291" s="9"/>
      <c r="DB291" s="9">
        <f t="shared" si="117"/>
        <v>0</v>
      </c>
      <c r="DC291" s="9">
        <f t="shared" si="118"/>
        <v>0</v>
      </c>
      <c r="DD291" s="9"/>
      <c r="DE291" s="9"/>
      <c r="DF291" s="9">
        <f t="shared" si="119"/>
        <v>0</v>
      </c>
      <c r="DG291" s="9">
        <f t="shared" si="120"/>
        <v>0</v>
      </c>
      <c r="DH291" s="9"/>
      <c r="DI291" s="9"/>
      <c r="DJ291" s="9">
        <f t="shared" si="121"/>
        <v>0</v>
      </c>
      <c r="DK291" s="9">
        <f t="shared" si="122"/>
        <v>0</v>
      </c>
      <c r="DL291" s="9"/>
      <c r="DM291" s="9"/>
      <c r="DN291" s="9">
        <f t="shared" si="123"/>
        <v>0</v>
      </c>
      <c r="DO291" s="9">
        <f t="shared" si="124"/>
        <v>0</v>
      </c>
      <c r="DP291" s="9"/>
      <c r="DQ291" s="9"/>
      <c r="DR291" s="9">
        <f t="shared" si="125"/>
        <v>0</v>
      </c>
      <c r="DS291" s="9">
        <f t="shared" si="126"/>
        <v>0</v>
      </c>
      <c r="DT291" s="9"/>
      <c r="DU291" s="9"/>
      <c r="DV291" s="9">
        <f t="shared" si="127"/>
        <v>0</v>
      </c>
      <c r="DW291" s="9">
        <f t="shared" si="128"/>
        <v>0</v>
      </c>
      <c r="DX291" s="9"/>
      <c r="DY291" s="9"/>
      <c r="DZ291" s="9">
        <f t="shared" si="129"/>
        <v>0</v>
      </c>
      <c r="EA291" s="9">
        <f t="shared" si="130"/>
        <v>0</v>
      </c>
      <c r="EB291" s="9"/>
      <c r="EC291" s="9"/>
      <c r="ED291" s="9"/>
      <c r="EE291" s="9"/>
      <c r="EF291" s="9"/>
      <c r="EG291" s="9"/>
      <c r="EH291" s="9"/>
      <c r="EI291" s="9"/>
      <c r="EJ291" s="23">
        <f t="shared" si="132"/>
        <v>60857</v>
      </c>
      <c r="EK291" s="23">
        <v>0</v>
      </c>
      <c r="EL291" s="23">
        <v>0</v>
      </c>
      <c r="EM291" s="29" t="s">
        <v>95</v>
      </c>
      <c r="EN291" s="20" t="s">
        <v>556</v>
      </c>
      <c r="EO291" s="20" t="s">
        <v>557</v>
      </c>
      <c r="EP291" s="20"/>
      <c r="EQ291" s="20"/>
      <c r="ER291" s="20"/>
      <c r="ES291" s="20"/>
      <c r="ET291" s="20"/>
      <c r="EU291" s="20"/>
      <c r="EV291" s="20"/>
      <c r="EW291" s="20"/>
      <c r="EX291" s="20"/>
      <c r="EY291" s="40" t="s">
        <v>558</v>
      </c>
      <c r="EZ291" s="10" t="s">
        <v>559</v>
      </c>
      <c r="FA291" s="46" t="s">
        <v>258</v>
      </c>
    </row>
    <row r="292" spans="1:157" ht="19.5" customHeight="1">
      <c r="A292" s="25" t="s">
        <v>451</v>
      </c>
      <c r="B292" s="40" t="s">
        <v>415</v>
      </c>
      <c r="C292" s="40" t="s">
        <v>416</v>
      </c>
      <c r="D292" s="40" t="s">
        <v>416</v>
      </c>
      <c r="E292" s="40" t="s">
        <v>65</v>
      </c>
      <c r="F292" s="40"/>
      <c r="G292" s="40"/>
      <c r="H292" s="40">
        <v>100</v>
      </c>
      <c r="I292" s="40">
        <v>710000000</v>
      </c>
      <c r="J292" s="40" t="s">
        <v>227</v>
      </c>
      <c r="K292" s="40" t="s">
        <v>405</v>
      </c>
      <c r="L292" s="40" t="s">
        <v>31</v>
      </c>
      <c r="M292" s="40" t="s">
        <v>441</v>
      </c>
      <c r="N292" s="40" t="s">
        <v>452</v>
      </c>
      <c r="O292" s="40"/>
      <c r="P292" s="40" t="s">
        <v>418</v>
      </c>
      <c r="Q292" s="40"/>
      <c r="R292" s="40"/>
      <c r="S292" s="40">
        <v>0</v>
      </c>
      <c r="T292" s="40">
        <v>0</v>
      </c>
      <c r="U292" s="40">
        <v>100</v>
      </c>
      <c r="V292" s="40" t="s">
        <v>419</v>
      </c>
      <c r="W292" s="40" t="s">
        <v>76</v>
      </c>
      <c r="X292" s="14">
        <v>8556</v>
      </c>
      <c r="Y292" s="9">
        <v>1656</v>
      </c>
      <c r="Z292" s="9">
        <f t="shared" si="77"/>
        <v>14168736</v>
      </c>
      <c r="AA292" s="23">
        <f t="shared" si="78"/>
        <v>15868984.320000002</v>
      </c>
      <c r="AB292" s="14">
        <v>17113</v>
      </c>
      <c r="AC292" s="9">
        <v>1656</v>
      </c>
      <c r="AD292" s="9">
        <f t="shared" si="79"/>
        <v>28339128</v>
      </c>
      <c r="AE292" s="23">
        <f t="shared" si="83"/>
        <v>31739823.360000003</v>
      </c>
      <c r="AF292" s="14">
        <v>17113</v>
      </c>
      <c r="AG292" s="9">
        <v>1656</v>
      </c>
      <c r="AH292" s="9">
        <f t="shared" si="80"/>
        <v>28339128</v>
      </c>
      <c r="AI292" s="23">
        <f t="shared" si="84"/>
        <v>31739823.360000003</v>
      </c>
      <c r="AJ292" s="14">
        <v>17113</v>
      </c>
      <c r="AK292" s="9">
        <v>1656</v>
      </c>
      <c r="AL292" s="9">
        <f t="shared" si="81"/>
        <v>28339128</v>
      </c>
      <c r="AM292" s="23">
        <f t="shared" si="85"/>
        <v>31739823.360000003</v>
      </c>
      <c r="AN292" s="14">
        <v>17113</v>
      </c>
      <c r="AO292" s="9">
        <v>1656</v>
      </c>
      <c r="AP292" s="9">
        <f t="shared" si="82"/>
        <v>28339128</v>
      </c>
      <c r="AQ292" s="23">
        <f t="shared" si="86"/>
        <v>31739823.360000003</v>
      </c>
      <c r="AR292" s="14">
        <v>17113</v>
      </c>
      <c r="AS292" s="9">
        <v>1656</v>
      </c>
      <c r="AT292" s="9">
        <f t="shared" si="87"/>
        <v>28339128</v>
      </c>
      <c r="AU292" s="23">
        <f t="shared" si="92"/>
        <v>31739823.360000003</v>
      </c>
      <c r="AV292" s="14">
        <v>17113</v>
      </c>
      <c r="AW292" s="9">
        <v>1656</v>
      </c>
      <c r="AX292" s="9">
        <f t="shared" si="88"/>
        <v>28339128</v>
      </c>
      <c r="AY292" s="23">
        <f t="shared" si="93"/>
        <v>31739823.360000003</v>
      </c>
      <c r="AZ292" s="14">
        <v>17113</v>
      </c>
      <c r="BA292" s="9">
        <v>1656</v>
      </c>
      <c r="BB292" s="9">
        <f t="shared" si="89"/>
        <v>28339128</v>
      </c>
      <c r="BC292" s="23">
        <f t="shared" si="94"/>
        <v>31739823.360000003</v>
      </c>
      <c r="BD292" s="14">
        <v>17113</v>
      </c>
      <c r="BE292" s="9">
        <v>1656</v>
      </c>
      <c r="BF292" s="9">
        <f t="shared" si="90"/>
        <v>28339128</v>
      </c>
      <c r="BG292" s="23">
        <f t="shared" si="95"/>
        <v>31739823.360000003</v>
      </c>
      <c r="BH292" s="14">
        <v>17113</v>
      </c>
      <c r="BI292" s="9">
        <v>1656</v>
      </c>
      <c r="BJ292" s="9">
        <f t="shared" si="91"/>
        <v>28339128</v>
      </c>
      <c r="BK292" s="23">
        <f t="shared" si="96"/>
        <v>31739823.360000003</v>
      </c>
      <c r="BL292" s="9"/>
      <c r="BM292" s="9"/>
      <c r="BN292" s="9">
        <f t="shared" si="97"/>
        <v>0</v>
      </c>
      <c r="BO292" s="9">
        <f t="shared" si="98"/>
        <v>0</v>
      </c>
      <c r="BP292" s="9"/>
      <c r="BQ292" s="9"/>
      <c r="BR292" s="9">
        <f t="shared" si="99"/>
        <v>0</v>
      </c>
      <c r="BS292" s="9">
        <f t="shared" si="100"/>
        <v>0</v>
      </c>
      <c r="BT292" s="9"/>
      <c r="BU292" s="9"/>
      <c r="BV292" s="9">
        <f t="shared" si="101"/>
        <v>0</v>
      </c>
      <c r="BW292" s="9">
        <f t="shared" si="102"/>
        <v>0</v>
      </c>
      <c r="BX292" s="9"/>
      <c r="BY292" s="9"/>
      <c r="BZ292" s="9">
        <f t="shared" si="103"/>
        <v>0</v>
      </c>
      <c r="CA292" s="9">
        <f t="shared" si="104"/>
        <v>0</v>
      </c>
      <c r="CB292" s="9"/>
      <c r="CC292" s="9"/>
      <c r="CD292" s="9">
        <f t="shared" si="105"/>
        <v>0</v>
      </c>
      <c r="CE292" s="9">
        <f t="shared" si="106"/>
        <v>0</v>
      </c>
      <c r="CF292" s="9"/>
      <c r="CG292" s="9"/>
      <c r="CH292" s="9">
        <f t="shared" si="107"/>
        <v>0</v>
      </c>
      <c r="CI292" s="9">
        <f t="shared" si="108"/>
        <v>0</v>
      </c>
      <c r="CJ292" s="9"/>
      <c r="CK292" s="9"/>
      <c r="CL292" s="9">
        <f t="shared" si="109"/>
        <v>0</v>
      </c>
      <c r="CM292" s="9">
        <f t="shared" si="110"/>
        <v>0</v>
      </c>
      <c r="CN292" s="9"/>
      <c r="CO292" s="9"/>
      <c r="CP292" s="9">
        <f t="shared" si="111"/>
        <v>0</v>
      </c>
      <c r="CQ292" s="9">
        <f t="shared" si="112"/>
        <v>0</v>
      </c>
      <c r="CR292" s="9"/>
      <c r="CS292" s="9"/>
      <c r="CT292" s="9">
        <f t="shared" si="113"/>
        <v>0</v>
      </c>
      <c r="CU292" s="9">
        <f t="shared" si="114"/>
        <v>0</v>
      </c>
      <c r="CV292" s="9"/>
      <c r="CW292" s="9"/>
      <c r="CX292" s="9">
        <f t="shared" si="115"/>
        <v>0</v>
      </c>
      <c r="CY292" s="9">
        <f t="shared" si="116"/>
        <v>0</v>
      </c>
      <c r="CZ292" s="9"/>
      <c r="DA292" s="9"/>
      <c r="DB292" s="9">
        <f t="shared" si="117"/>
        <v>0</v>
      </c>
      <c r="DC292" s="9">
        <f t="shared" si="118"/>
        <v>0</v>
      </c>
      <c r="DD292" s="9"/>
      <c r="DE292" s="9"/>
      <c r="DF292" s="9">
        <f t="shared" si="119"/>
        <v>0</v>
      </c>
      <c r="DG292" s="9">
        <f t="shared" si="120"/>
        <v>0</v>
      </c>
      <c r="DH292" s="9"/>
      <c r="DI292" s="9"/>
      <c r="DJ292" s="9">
        <f t="shared" si="121"/>
        <v>0</v>
      </c>
      <c r="DK292" s="9">
        <f t="shared" si="122"/>
        <v>0</v>
      </c>
      <c r="DL292" s="9"/>
      <c r="DM292" s="9"/>
      <c r="DN292" s="9">
        <f t="shared" si="123"/>
        <v>0</v>
      </c>
      <c r="DO292" s="9">
        <f t="shared" si="124"/>
        <v>0</v>
      </c>
      <c r="DP292" s="9"/>
      <c r="DQ292" s="9"/>
      <c r="DR292" s="9">
        <f t="shared" si="125"/>
        <v>0</v>
      </c>
      <c r="DS292" s="9">
        <f t="shared" si="126"/>
        <v>0</v>
      </c>
      <c r="DT292" s="9"/>
      <c r="DU292" s="9"/>
      <c r="DV292" s="9">
        <f t="shared" si="127"/>
        <v>0</v>
      </c>
      <c r="DW292" s="9">
        <f t="shared" si="128"/>
        <v>0</v>
      </c>
      <c r="DX292" s="9"/>
      <c r="DY292" s="9"/>
      <c r="DZ292" s="9">
        <f t="shared" si="129"/>
        <v>0</v>
      </c>
      <c r="EA292" s="9">
        <f t="shared" si="130"/>
        <v>0</v>
      </c>
      <c r="EB292" s="9"/>
      <c r="EC292" s="9"/>
      <c r="ED292" s="9"/>
      <c r="EE292" s="9"/>
      <c r="EF292" s="9"/>
      <c r="EG292" s="9"/>
      <c r="EH292" s="9"/>
      <c r="EI292" s="9"/>
      <c r="EJ292" s="23">
        <f t="shared" si="132"/>
        <v>162573</v>
      </c>
      <c r="EK292" s="23">
        <v>0</v>
      </c>
      <c r="EL292" s="23">
        <v>0</v>
      </c>
      <c r="EM292" s="29" t="s">
        <v>95</v>
      </c>
      <c r="EN292" s="20" t="s">
        <v>556</v>
      </c>
      <c r="EO292" s="20" t="s">
        <v>557</v>
      </c>
      <c r="EP292" s="20"/>
      <c r="EQ292" s="20"/>
      <c r="ER292" s="20"/>
      <c r="ES292" s="20"/>
      <c r="ET292" s="20"/>
      <c r="EU292" s="20"/>
      <c r="EV292" s="20"/>
      <c r="EW292" s="20"/>
      <c r="EX292" s="20"/>
      <c r="EY292" s="40" t="s">
        <v>558</v>
      </c>
      <c r="EZ292" s="10" t="s">
        <v>559</v>
      </c>
      <c r="FA292" s="46" t="s">
        <v>258</v>
      </c>
    </row>
    <row r="293" spans="1:157" ht="19.5" customHeight="1">
      <c r="A293" s="25" t="s">
        <v>453</v>
      </c>
      <c r="B293" s="40" t="s">
        <v>415</v>
      </c>
      <c r="C293" s="40" t="s">
        <v>416</v>
      </c>
      <c r="D293" s="40" t="s">
        <v>416</v>
      </c>
      <c r="E293" s="40" t="s">
        <v>65</v>
      </c>
      <c r="F293" s="40"/>
      <c r="G293" s="40"/>
      <c r="H293" s="40">
        <v>100</v>
      </c>
      <c r="I293" s="40">
        <v>710000000</v>
      </c>
      <c r="J293" s="40" t="s">
        <v>227</v>
      </c>
      <c r="K293" s="40" t="s">
        <v>405</v>
      </c>
      <c r="L293" s="40" t="s">
        <v>31</v>
      </c>
      <c r="M293" s="40">
        <v>150000000</v>
      </c>
      <c r="N293" s="40" t="s">
        <v>454</v>
      </c>
      <c r="O293" s="40"/>
      <c r="P293" s="40" t="s">
        <v>418</v>
      </c>
      <c r="Q293" s="40"/>
      <c r="R293" s="40"/>
      <c r="S293" s="40">
        <v>0</v>
      </c>
      <c r="T293" s="40">
        <v>0</v>
      </c>
      <c r="U293" s="40">
        <v>100</v>
      </c>
      <c r="V293" s="40" t="s">
        <v>419</v>
      </c>
      <c r="W293" s="40" t="s">
        <v>76</v>
      </c>
      <c r="X293" s="14">
        <v>511</v>
      </c>
      <c r="Y293" s="9">
        <v>1656</v>
      </c>
      <c r="Z293" s="9">
        <f t="shared" si="77"/>
        <v>846216</v>
      </c>
      <c r="AA293" s="23">
        <f t="shared" si="78"/>
        <v>947761.92</v>
      </c>
      <c r="AB293" s="14">
        <v>1023</v>
      </c>
      <c r="AC293" s="9">
        <v>1656</v>
      </c>
      <c r="AD293" s="9">
        <f t="shared" si="79"/>
        <v>1694088</v>
      </c>
      <c r="AE293" s="23">
        <f t="shared" si="83"/>
        <v>1897378.5600000003</v>
      </c>
      <c r="AF293" s="14">
        <v>1023</v>
      </c>
      <c r="AG293" s="9">
        <v>1656</v>
      </c>
      <c r="AH293" s="9">
        <f t="shared" si="80"/>
        <v>1694088</v>
      </c>
      <c r="AI293" s="23">
        <f t="shared" si="84"/>
        <v>1897378.5600000003</v>
      </c>
      <c r="AJ293" s="14">
        <v>1023</v>
      </c>
      <c r="AK293" s="9">
        <v>1656</v>
      </c>
      <c r="AL293" s="9">
        <f t="shared" si="81"/>
        <v>1694088</v>
      </c>
      <c r="AM293" s="23">
        <f t="shared" si="85"/>
        <v>1897378.5600000003</v>
      </c>
      <c r="AN293" s="14">
        <v>1023</v>
      </c>
      <c r="AO293" s="9">
        <v>1656</v>
      </c>
      <c r="AP293" s="9">
        <f t="shared" si="82"/>
        <v>1694088</v>
      </c>
      <c r="AQ293" s="23">
        <f t="shared" si="86"/>
        <v>1897378.5600000003</v>
      </c>
      <c r="AR293" s="14">
        <v>1023</v>
      </c>
      <c r="AS293" s="9">
        <v>1656</v>
      </c>
      <c r="AT293" s="9">
        <f t="shared" si="87"/>
        <v>1694088</v>
      </c>
      <c r="AU293" s="23">
        <f t="shared" si="92"/>
        <v>1897378.5600000003</v>
      </c>
      <c r="AV293" s="14">
        <v>1023</v>
      </c>
      <c r="AW293" s="9">
        <v>1656</v>
      </c>
      <c r="AX293" s="9">
        <f t="shared" si="88"/>
        <v>1694088</v>
      </c>
      <c r="AY293" s="23">
        <f t="shared" si="93"/>
        <v>1897378.5600000003</v>
      </c>
      <c r="AZ293" s="14">
        <v>1023</v>
      </c>
      <c r="BA293" s="9">
        <v>1656</v>
      </c>
      <c r="BB293" s="9">
        <f t="shared" si="89"/>
        <v>1694088</v>
      </c>
      <c r="BC293" s="23">
        <f t="shared" si="94"/>
        <v>1897378.5600000003</v>
      </c>
      <c r="BD293" s="14">
        <v>1023</v>
      </c>
      <c r="BE293" s="9">
        <v>1656</v>
      </c>
      <c r="BF293" s="9">
        <f t="shared" si="90"/>
        <v>1694088</v>
      </c>
      <c r="BG293" s="23">
        <f t="shared" si="95"/>
        <v>1897378.5600000003</v>
      </c>
      <c r="BH293" s="14">
        <v>1023</v>
      </c>
      <c r="BI293" s="9">
        <v>1656</v>
      </c>
      <c r="BJ293" s="9">
        <f t="shared" si="91"/>
        <v>1694088</v>
      </c>
      <c r="BK293" s="23">
        <f t="shared" si="96"/>
        <v>1897378.5600000003</v>
      </c>
      <c r="BL293" s="9"/>
      <c r="BM293" s="9"/>
      <c r="BN293" s="9">
        <f t="shared" si="97"/>
        <v>0</v>
      </c>
      <c r="BO293" s="9">
        <f t="shared" si="98"/>
        <v>0</v>
      </c>
      <c r="BP293" s="9"/>
      <c r="BQ293" s="9"/>
      <c r="BR293" s="9">
        <f t="shared" si="99"/>
        <v>0</v>
      </c>
      <c r="BS293" s="9">
        <f t="shared" si="100"/>
        <v>0</v>
      </c>
      <c r="BT293" s="9"/>
      <c r="BU293" s="9"/>
      <c r="BV293" s="9">
        <f t="shared" si="101"/>
        <v>0</v>
      </c>
      <c r="BW293" s="9">
        <f t="shared" si="102"/>
        <v>0</v>
      </c>
      <c r="BX293" s="9"/>
      <c r="BY293" s="9"/>
      <c r="BZ293" s="9">
        <f t="shared" si="103"/>
        <v>0</v>
      </c>
      <c r="CA293" s="9">
        <f t="shared" si="104"/>
        <v>0</v>
      </c>
      <c r="CB293" s="9"/>
      <c r="CC293" s="9"/>
      <c r="CD293" s="9">
        <f t="shared" si="105"/>
        <v>0</v>
      </c>
      <c r="CE293" s="9">
        <f t="shared" si="106"/>
        <v>0</v>
      </c>
      <c r="CF293" s="9"/>
      <c r="CG293" s="9"/>
      <c r="CH293" s="9">
        <f t="shared" si="107"/>
        <v>0</v>
      </c>
      <c r="CI293" s="9">
        <f t="shared" si="108"/>
        <v>0</v>
      </c>
      <c r="CJ293" s="9"/>
      <c r="CK293" s="9"/>
      <c r="CL293" s="9">
        <f t="shared" si="109"/>
        <v>0</v>
      </c>
      <c r="CM293" s="9">
        <f t="shared" si="110"/>
        <v>0</v>
      </c>
      <c r="CN293" s="9"/>
      <c r="CO293" s="9"/>
      <c r="CP293" s="9">
        <f t="shared" si="111"/>
        <v>0</v>
      </c>
      <c r="CQ293" s="9">
        <f t="shared" si="112"/>
        <v>0</v>
      </c>
      <c r="CR293" s="9"/>
      <c r="CS293" s="9"/>
      <c r="CT293" s="9">
        <f t="shared" si="113"/>
        <v>0</v>
      </c>
      <c r="CU293" s="9">
        <f t="shared" si="114"/>
        <v>0</v>
      </c>
      <c r="CV293" s="9"/>
      <c r="CW293" s="9"/>
      <c r="CX293" s="9">
        <f t="shared" si="115"/>
        <v>0</v>
      </c>
      <c r="CY293" s="9">
        <f t="shared" si="116"/>
        <v>0</v>
      </c>
      <c r="CZ293" s="9"/>
      <c r="DA293" s="9"/>
      <c r="DB293" s="9">
        <f t="shared" si="117"/>
        <v>0</v>
      </c>
      <c r="DC293" s="9">
        <f t="shared" si="118"/>
        <v>0</v>
      </c>
      <c r="DD293" s="9"/>
      <c r="DE293" s="9"/>
      <c r="DF293" s="9">
        <f t="shared" si="119"/>
        <v>0</v>
      </c>
      <c r="DG293" s="9">
        <f t="shared" si="120"/>
        <v>0</v>
      </c>
      <c r="DH293" s="9"/>
      <c r="DI293" s="9"/>
      <c r="DJ293" s="9">
        <f t="shared" si="121"/>
        <v>0</v>
      </c>
      <c r="DK293" s="9">
        <f t="shared" si="122"/>
        <v>0</v>
      </c>
      <c r="DL293" s="9"/>
      <c r="DM293" s="9"/>
      <c r="DN293" s="9">
        <f t="shared" si="123"/>
        <v>0</v>
      </c>
      <c r="DO293" s="9">
        <f t="shared" si="124"/>
        <v>0</v>
      </c>
      <c r="DP293" s="9"/>
      <c r="DQ293" s="9"/>
      <c r="DR293" s="9">
        <f t="shared" si="125"/>
        <v>0</v>
      </c>
      <c r="DS293" s="9">
        <f t="shared" si="126"/>
        <v>0</v>
      </c>
      <c r="DT293" s="9"/>
      <c r="DU293" s="9"/>
      <c r="DV293" s="9">
        <f t="shared" si="127"/>
        <v>0</v>
      </c>
      <c r="DW293" s="9">
        <f t="shared" si="128"/>
        <v>0</v>
      </c>
      <c r="DX293" s="9"/>
      <c r="DY293" s="9"/>
      <c r="DZ293" s="9">
        <f t="shared" si="129"/>
        <v>0</v>
      </c>
      <c r="EA293" s="9">
        <f t="shared" si="130"/>
        <v>0</v>
      </c>
      <c r="EB293" s="9"/>
      <c r="EC293" s="9"/>
      <c r="ED293" s="9"/>
      <c r="EE293" s="9"/>
      <c r="EF293" s="9"/>
      <c r="EG293" s="9"/>
      <c r="EH293" s="9"/>
      <c r="EI293" s="9"/>
      <c r="EJ293" s="23">
        <f t="shared" si="132"/>
        <v>9718</v>
      </c>
      <c r="EK293" s="23">
        <v>0</v>
      </c>
      <c r="EL293" s="23">
        <v>0</v>
      </c>
      <c r="EM293" s="29" t="s">
        <v>95</v>
      </c>
      <c r="EN293" s="20" t="s">
        <v>556</v>
      </c>
      <c r="EO293" s="20" t="s">
        <v>557</v>
      </c>
      <c r="EP293" s="20"/>
      <c r="EQ293" s="20"/>
      <c r="ER293" s="20"/>
      <c r="ES293" s="20"/>
      <c r="ET293" s="20"/>
      <c r="EU293" s="20"/>
      <c r="EV293" s="20"/>
      <c r="EW293" s="20"/>
      <c r="EX293" s="20"/>
      <c r="EY293" s="40" t="s">
        <v>558</v>
      </c>
      <c r="EZ293" s="10" t="s">
        <v>559</v>
      </c>
      <c r="FA293" s="46" t="s">
        <v>258</v>
      </c>
    </row>
    <row r="294" spans="1:157" ht="19.5" customHeight="1">
      <c r="A294" s="25" t="s">
        <v>455</v>
      </c>
      <c r="B294" s="40" t="s">
        <v>415</v>
      </c>
      <c r="C294" s="40" t="s">
        <v>416</v>
      </c>
      <c r="D294" s="40" t="s">
        <v>416</v>
      </c>
      <c r="E294" s="40" t="s">
        <v>65</v>
      </c>
      <c r="F294" s="40"/>
      <c r="G294" s="40"/>
      <c r="H294" s="40">
        <v>100</v>
      </c>
      <c r="I294" s="40">
        <v>710000000</v>
      </c>
      <c r="J294" s="40" t="s">
        <v>227</v>
      </c>
      <c r="K294" s="40" t="s">
        <v>405</v>
      </c>
      <c r="L294" s="40" t="s">
        <v>31</v>
      </c>
      <c r="M294" s="40">
        <v>430000000</v>
      </c>
      <c r="N294" s="40" t="s">
        <v>456</v>
      </c>
      <c r="O294" s="40"/>
      <c r="P294" s="40" t="s">
        <v>418</v>
      </c>
      <c r="Q294" s="40"/>
      <c r="R294" s="40"/>
      <c r="S294" s="40">
        <v>0</v>
      </c>
      <c r="T294" s="40">
        <v>0</v>
      </c>
      <c r="U294" s="40">
        <v>100</v>
      </c>
      <c r="V294" s="40" t="s">
        <v>419</v>
      </c>
      <c r="W294" s="40" t="s">
        <v>76</v>
      </c>
      <c r="X294" s="14">
        <v>4356</v>
      </c>
      <c r="Y294" s="9">
        <v>1656</v>
      </c>
      <c r="Z294" s="9">
        <f t="shared" si="77"/>
        <v>7213536</v>
      </c>
      <c r="AA294" s="23">
        <f t="shared" si="78"/>
        <v>8079160.320000001</v>
      </c>
      <c r="AB294" s="14">
        <v>8712</v>
      </c>
      <c r="AC294" s="9">
        <v>1656</v>
      </c>
      <c r="AD294" s="9">
        <f t="shared" si="79"/>
        <v>14427072</v>
      </c>
      <c r="AE294" s="23">
        <f t="shared" si="83"/>
        <v>16158320.640000002</v>
      </c>
      <c r="AF294" s="14">
        <v>8712</v>
      </c>
      <c r="AG294" s="9">
        <v>1656</v>
      </c>
      <c r="AH294" s="9">
        <f t="shared" si="80"/>
        <v>14427072</v>
      </c>
      <c r="AI294" s="23">
        <f t="shared" si="84"/>
        <v>16158320.640000002</v>
      </c>
      <c r="AJ294" s="14">
        <v>8712</v>
      </c>
      <c r="AK294" s="9">
        <v>1656</v>
      </c>
      <c r="AL294" s="9">
        <f t="shared" si="81"/>
        <v>14427072</v>
      </c>
      <c r="AM294" s="23">
        <f t="shared" si="85"/>
        <v>16158320.640000002</v>
      </c>
      <c r="AN294" s="14">
        <v>8712</v>
      </c>
      <c r="AO294" s="9">
        <v>1656</v>
      </c>
      <c r="AP294" s="9">
        <f t="shared" si="82"/>
        <v>14427072</v>
      </c>
      <c r="AQ294" s="23">
        <f t="shared" si="86"/>
        <v>16158320.640000002</v>
      </c>
      <c r="AR294" s="14">
        <v>8712</v>
      </c>
      <c r="AS294" s="9">
        <v>1656</v>
      </c>
      <c r="AT294" s="9">
        <f t="shared" si="87"/>
        <v>14427072</v>
      </c>
      <c r="AU294" s="23">
        <f t="shared" si="92"/>
        <v>16158320.640000002</v>
      </c>
      <c r="AV294" s="14">
        <v>8712</v>
      </c>
      <c r="AW294" s="9">
        <v>1656</v>
      </c>
      <c r="AX294" s="9">
        <f t="shared" si="88"/>
        <v>14427072</v>
      </c>
      <c r="AY294" s="23">
        <f t="shared" si="93"/>
        <v>16158320.640000002</v>
      </c>
      <c r="AZ294" s="14">
        <v>8712</v>
      </c>
      <c r="BA294" s="9">
        <v>1656</v>
      </c>
      <c r="BB294" s="9">
        <f t="shared" si="89"/>
        <v>14427072</v>
      </c>
      <c r="BC294" s="23">
        <f t="shared" si="94"/>
        <v>16158320.640000002</v>
      </c>
      <c r="BD294" s="14">
        <v>8712</v>
      </c>
      <c r="BE294" s="9">
        <v>1656</v>
      </c>
      <c r="BF294" s="9">
        <f t="shared" si="90"/>
        <v>14427072</v>
      </c>
      <c r="BG294" s="23">
        <f t="shared" si="95"/>
        <v>16158320.640000002</v>
      </c>
      <c r="BH294" s="14">
        <v>8712</v>
      </c>
      <c r="BI294" s="9">
        <v>1656</v>
      </c>
      <c r="BJ294" s="9">
        <f t="shared" si="91"/>
        <v>14427072</v>
      </c>
      <c r="BK294" s="23">
        <f t="shared" si="96"/>
        <v>16158320.640000002</v>
      </c>
      <c r="BL294" s="9"/>
      <c r="BM294" s="9"/>
      <c r="BN294" s="9">
        <f t="shared" si="97"/>
        <v>0</v>
      </c>
      <c r="BO294" s="9">
        <f t="shared" si="98"/>
        <v>0</v>
      </c>
      <c r="BP294" s="9"/>
      <c r="BQ294" s="9"/>
      <c r="BR294" s="9">
        <f t="shared" si="99"/>
        <v>0</v>
      </c>
      <c r="BS294" s="9">
        <f t="shared" si="100"/>
        <v>0</v>
      </c>
      <c r="BT294" s="9"/>
      <c r="BU294" s="9"/>
      <c r="BV294" s="9">
        <f t="shared" si="101"/>
        <v>0</v>
      </c>
      <c r="BW294" s="9">
        <f t="shared" si="102"/>
        <v>0</v>
      </c>
      <c r="BX294" s="9"/>
      <c r="BY294" s="9"/>
      <c r="BZ294" s="9">
        <f t="shared" si="103"/>
        <v>0</v>
      </c>
      <c r="CA294" s="9">
        <f t="shared" si="104"/>
        <v>0</v>
      </c>
      <c r="CB294" s="9"/>
      <c r="CC294" s="9"/>
      <c r="CD294" s="9">
        <f t="shared" si="105"/>
        <v>0</v>
      </c>
      <c r="CE294" s="9">
        <f t="shared" si="106"/>
        <v>0</v>
      </c>
      <c r="CF294" s="9"/>
      <c r="CG294" s="9"/>
      <c r="CH294" s="9">
        <f t="shared" si="107"/>
        <v>0</v>
      </c>
      <c r="CI294" s="9">
        <f t="shared" si="108"/>
        <v>0</v>
      </c>
      <c r="CJ294" s="9"/>
      <c r="CK294" s="9"/>
      <c r="CL294" s="9">
        <f t="shared" si="109"/>
        <v>0</v>
      </c>
      <c r="CM294" s="9">
        <f t="shared" si="110"/>
        <v>0</v>
      </c>
      <c r="CN294" s="9"/>
      <c r="CO294" s="9"/>
      <c r="CP294" s="9">
        <f t="shared" si="111"/>
        <v>0</v>
      </c>
      <c r="CQ294" s="9">
        <f t="shared" si="112"/>
        <v>0</v>
      </c>
      <c r="CR294" s="9"/>
      <c r="CS294" s="9"/>
      <c r="CT294" s="9">
        <f t="shared" si="113"/>
        <v>0</v>
      </c>
      <c r="CU294" s="9">
        <f t="shared" si="114"/>
        <v>0</v>
      </c>
      <c r="CV294" s="9"/>
      <c r="CW294" s="9"/>
      <c r="CX294" s="9">
        <f t="shared" si="115"/>
        <v>0</v>
      </c>
      <c r="CY294" s="9">
        <f t="shared" si="116"/>
        <v>0</v>
      </c>
      <c r="CZ294" s="9"/>
      <c r="DA294" s="9"/>
      <c r="DB294" s="9">
        <f t="shared" si="117"/>
        <v>0</v>
      </c>
      <c r="DC294" s="9">
        <f t="shared" si="118"/>
        <v>0</v>
      </c>
      <c r="DD294" s="9"/>
      <c r="DE294" s="9"/>
      <c r="DF294" s="9">
        <f t="shared" si="119"/>
        <v>0</v>
      </c>
      <c r="DG294" s="9">
        <f t="shared" si="120"/>
        <v>0</v>
      </c>
      <c r="DH294" s="9"/>
      <c r="DI294" s="9"/>
      <c r="DJ294" s="9">
        <f t="shared" si="121"/>
        <v>0</v>
      </c>
      <c r="DK294" s="9">
        <f t="shared" si="122"/>
        <v>0</v>
      </c>
      <c r="DL294" s="9"/>
      <c r="DM294" s="9"/>
      <c r="DN294" s="9">
        <f t="shared" si="123"/>
        <v>0</v>
      </c>
      <c r="DO294" s="9">
        <f t="shared" si="124"/>
        <v>0</v>
      </c>
      <c r="DP294" s="9"/>
      <c r="DQ294" s="9"/>
      <c r="DR294" s="9">
        <f t="shared" si="125"/>
        <v>0</v>
      </c>
      <c r="DS294" s="9">
        <f t="shared" si="126"/>
        <v>0</v>
      </c>
      <c r="DT294" s="9"/>
      <c r="DU294" s="9"/>
      <c r="DV294" s="9">
        <f t="shared" si="127"/>
        <v>0</v>
      </c>
      <c r="DW294" s="9">
        <f t="shared" si="128"/>
        <v>0</v>
      </c>
      <c r="DX294" s="9"/>
      <c r="DY294" s="9"/>
      <c r="DZ294" s="9">
        <f t="shared" si="129"/>
        <v>0</v>
      </c>
      <c r="EA294" s="9">
        <f t="shared" si="130"/>
        <v>0</v>
      </c>
      <c r="EB294" s="9"/>
      <c r="EC294" s="9"/>
      <c r="ED294" s="9"/>
      <c r="EE294" s="9"/>
      <c r="EF294" s="9"/>
      <c r="EG294" s="9"/>
      <c r="EH294" s="9"/>
      <c r="EI294" s="9"/>
      <c r="EJ294" s="23">
        <f t="shared" si="132"/>
        <v>82764</v>
      </c>
      <c r="EK294" s="23">
        <v>0</v>
      </c>
      <c r="EL294" s="23">
        <v>0</v>
      </c>
      <c r="EM294" s="29" t="s">
        <v>95</v>
      </c>
      <c r="EN294" s="20" t="s">
        <v>556</v>
      </c>
      <c r="EO294" s="20" t="s">
        <v>557</v>
      </c>
      <c r="EP294" s="20"/>
      <c r="EQ294" s="20"/>
      <c r="ER294" s="20"/>
      <c r="ES294" s="20"/>
      <c r="ET294" s="20"/>
      <c r="EU294" s="20"/>
      <c r="EV294" s="20"/>
      <c r="EW294" s="20"/>
      <c r="EX294" s="20"/>
      <c r="EY294" s="40" t="s">
        <v>558</v>
      </c>
      <c r="EZ294" s="10" t="s">
        <v>559</v>
      </c>
      <c r="FA294" s="46" t="s">
        <v>258</v>
      </c>
    </row>
    <row r="295" spans="1:157" ht="19.5" customHeight="1">
      <c r="A295" s="25" t="s">
        <v>457</v>
      </c>
      <c r="B295" s="40" t="s">
        <v>415</v>
      </c>
      <c r="C295" s="40" t="s">
        <v>416</v>
      </c>
      <c r="D295" s="40" t="s">
        <v>416</v>
      </c>
      <c r="E295" s="40" t="s">
        <v>65</v>
      </c>
      <c r="F295" s="40"/>
      <c r="G295" s="40"/>
      <c r="H295" s="40">
        <v>100</v>
      </c>
      <c r="I295" s="40">
        <v>710000000</v>
      </c>
      <c r="J295" s="40" t="s">
        <v>227</v>
      </c>
      <c r="K295" s="40" t="s">
        <v>405</v>
      </c>
      <c r="L295" s="40" t="s">
        <v>31</v>
      </c>
      <c r="M295" s="40">
        <v>430000000</v>
      </c>
      <c r="N295" s="40" t="s">
        <v>458</v>
      </c>
      <c r="O295" s="40"/>
      <c r="P295" s="40" t="s">
        <v>418</v>
      </c>
      <c r="Q295" s="40"/>
      <c r="R295" s="40"/>
      <c r="S295" s="40">
        <v>0</v>
      </c>
      <c r="T295" s="40">
        <v>0</v>
      </c>
      <c r="U295" s="40">
        <v>100</v>
      </c>
      <c r="V295" s="40" t="s">
        <v>419</v>
      </c>
      <c r="W295" s="40" t="s">
        <v>76</v>
      </c>
      <c r="X295" s="14">
        <v>6405</v>
      </c>
      <c r="Y295" s="9">
        <v>1656</v>
      </c>
      <c r="Z295" s="9">
        <f t="shared" si="77"/>
        <v>10606680</v>
      </c>
      <c r="AA295" s="23">
        <f t="shared" si="78"/>
        <v>11879481.600000001</v>
      </c>
      <c r="AB295" s="14">
        <v>12811</v>
      </c>
      <c r="AC295" s="9">
        <v>1656</v>
      </c>
      <c r="AD295" s="9">
        <f t="shared" si="79"/>
        <v>21215016</v>
      </c>
      <c r="AE295" s="23">
        <f t="shared" si="83"/>
        <v>23760817.92</v>
      </c>
      <c r="AF295" s="14">
        <v>12811</v>
      </c>
      <c r="AG295" s="9">
        <v>1656</v>
      </c>
      <c r="AH295" s="9">
        <f t="shared" si="80"/>
        <v>21215016</v>
      </c>
      <c r="AI295" s="23">
        <f t="shared" si="84"/>
        <v>23760817.92</v>
      </c>
      <c r="AJ295" s="14">
        <v>12811</v>
      </c>
      <c r="AK295" s="9">
        <v>1656</v>
      </c>
      <c r="AL295" s="9">
        <f t="shared" si="81"/>
        <v>21215016</v>
      </c>
      <c r="AM295" s="23">
        <f t="shared" si="85"/>
        <v>23760817.92</v>
      </c>
      <c r="AN295" s="14">
        <v>12811</v>
      </c>
      <c r="AO295" s="9">
        <v>1656</v>
      </c>
      <c r="AP295" s="9">
        <f t="shared" si="82"/>
        <v>21215016</v>
      </c>
      <c r="AQ295" s="23">
        <f t="shared" si="86"/>
        <v>23760817.92</v>
      </c>
      <c r="AR295" s="14">
        <v>12811</v>
      </c>
      <c r="AS295" s="9">
        <v>1656</v>
      </c>
      <c r="AT295" s="9">
        <f t="shared" si="87"/>
        <v>21215016</v>
      </c>
      <c r="AU295" s="23">
        <f t="shared" si="92"/>
        <v>23760817.92</v>
      </c>
      <c r="AV295" s="14">
        <v>12811</v>
      </c>
      <c r="AW295" s="9">
        <v>1656</v>
      </c>
      <c r="AX295" s="9">
        <f t="shared" si="88"/>
        <v>21215016</v>
      </c>
      <c r="AY295" s="23">
        <f t="shared" si="93"/>
        <v>23760817.92</v>
      </c>
      <c r="AZ295" s="14">
        <v>12811</v>
      </c>
      <c r="BA295" s="9">
        <v>1656</v>
      </c>
      <c r="BB295" s="9">
        <f t="shared" si="89"/>
        <v>21215016</v>
      </c>
      <c r="BC295" s="23">
        <f t="shared" si="94"/>
        <v>23760817.92</v>
      </c>
      <c r="BD295" s="14">
        <v>12811</v>
      </c>
      <c r="BE295" s="9">
        <v>1656</v>
      </c>
      <c r="BF295" s="9">
        <f t="shared" si="90"/>
        <v>21215016</v>
      </c>
      <c r="BG295" s="23">
        <f t="shared" si="95"/>
        <v>23760817.92</v>
      </c>
      <c r="BH295" s="14">
        <v>12811</v>
      </c>
      <c r="BI295" s="9">
        <v>1656</v>
      </c>
      <c r="BJ295" s="9">
        <f t="shared" si="91"/>
        <v>21215016</v>
      </c>
      <c r="BK295" s="23">
        <f t="shared" si="96"/>
        <v>23760817.92</v>
      </c>
      <c r="BL295" s="9"/>
      <c r="BM295" s="9"/>
      <c r="BN295" s="9">
        <f t="shared" si="97"/>
        <v>0</v>
      </c>
      <c r="BO295" s="9">
        <f t="shared" si="98"/>
        <v>0</v>
      </c>
      <c r="BP295" s="9"/>
      <c r="BQ295" s="9"/>
      <c r="BR295" s="9">
        <f t="shared" si="99"/>
        <v>0</v>
      </c>
      <c r="BS295" s="9">
        <f t="shared" si="100"/>
        <v>0</v>
      </c>
      <c r="BT295" s="9"/>
      <c r="BU295" s="9"/>
      <c r="BV295" s="9">
        <f t="shared" si="101"/>
        <v>0</v>
      </c>
      <c r="BW295" s="9">
        <f t="shared" si="102"/>
        <v>0</v>
      </c>
      <c r="BX295" s="9"/>
      <c r="BY295" s="9"/>
      <c r="BZ295" s="9">
        <f t="shared" si="103"/>
        <v>0</v>
      </c>
      <c r="CA295" s="9">
        <f t="shared" si="104"/>
        <v>0</v>
      </c>
      <c r="CB295" s="9"/>
      <c r="CC295" s="9"/>
      <c r="CD295" s="9">
        <f t="shared" si="105"/>
        <v>0</v>
      </c>
      <c r="CE295" s="9">
        <f t="shared" si="106"/>
        <v>0</v>
      </c>
      <c r="CF295" s="9"/>
      <c r="CG295" s="9"/>
      <c r="CH295" s="9">
        <f t="shared" si="107"/>
        <v>0</v>
      </c>
      <c r="CI295" s="9">
        <f t="shared" si="108"/>
        <v>0</v>
      </c>
      <c r="CJ295" s="9"/>
      <c r="CK295" s="9"/>
      <c r="CL295" s="9">
        <f t="shared" si="109"/>
        <v>0</v>
      </c>
      <c r="CM295" s="9">
        <f t="shared" si="110"/>
        <v>0</v>
      </c>
      <c r="CN295" s="9"/>
      <c r="CO295" s="9"/>
      <c r="CP295" s="9">
        <f t="shared" si="111"/>
        <v>0</v>
      </c>
      <c r="CQ295" s="9">
        <f t="shared" si="112"/>
        <v>0</v>
      </c>
      <c r="CR295" s="9"/>
      <c r="CS295" s="9"/>
      <c r="CT295" s="9">
        <f t="shared" si="113"/>
        <v>0</v>
      </c>
      <c r="CU295" s="9">
        <f t="shared" si="114"/>
        <v>0</v>
      </c>
      <c r="CV295" s="9"/>
      <c r="CW295" s="9"/>
      <c r="CX295" s="9">
        <f t="shared" si="115"/>
        <v>0</v>
      </c>
      <c r="CY295" s="9">
        <f t="shared" si="116"/>
        <v>0</v>
      </c>
      <c r="CZ295" s="9"/>
      <c r="DA295" s="9"/>
      <c r="DB295" s="9">
        <f t="shared" si="117"/>
        <v>0</v>
      </c>
      <c r="DC295" s="9">
        <f t="shared" si="118"/>
        <v>0</v>
      </c>
      <c r="DD295" s="9"/>
      <c r="DE295" s="9"/>
      <c r="DF295" s="9">
        <f t="shared" si="119"/>
        <v>0</v>
      </c>
      <c r="DG295" s="9">
        <f t="shared" si="120"/>
        <v>0</v>
      </c>
      <c r="DH295" s="9"/>
      <c r="DI295" s="9"/>
      <c r="DJ295" s="9">
        <f t="shared" si="121"/>
        <v>0</v>
      </c>
      <c r="DK295" s="9">
        <f t="shared" si="122"/>
        <v>0</v>
      </c>
      <c r="DL295" s="9"/>
      <c r="DM295" s="9"/>
      <c r="DN295" s="9">
        <f t="shared" si="123"/>
        <v>0</v>
      </c>
      <c r="DO295" s="9">
        <f t="shared" si="124"/>
        <v>0</v>
      </c>
      <c r="DP295" s="9"/>
      <c r="DQ295" s="9"/>
      <c r="DR295" s="9">
        <f t="shared" si="125"/>
        <v>0</v>
      </c>
      <c r="DS295" s="9">
        <f t="shared" si="126"/>
        <v>0</v>
      </c>
      <c r="DT295" s="9"/>
      <c r="DU295" s="9"/>
      <c r="DV295" s="9">
        <f t="shared" si="127"/>
        <v>0</v>
      </c>
      <c r="DW295" s="9">
        <f t="shared" si="128"/>
        <v>0</v>
      </c>
      <c r="DX295" s="9"/>
      <c r="DY295" s="9"/>
      <c r="DZ295" s="9">
        <f t="shared" si="129"/>
        <v>0</v>
      </c>
      <c r="EA295" s="9">
        <f t="shared" si="130"/>
        <v>0</v>
      </c>
      <c r="EB295" s="9"/>
      <c r="EC295" s="9"/>
      <c r="ED295" s="9"/>
      <c r="EE295" s="9"/>
      <c r="EF295" s="9"/>
      <c r="EG295" s="9"/>
      <c r="EH295" s="9"/>
      <c r="EI295" s="9"/>
      <c r="EJ295" s="23">
        <f t="shared" si="132"/>
        <v>121704</v>
      </c>
      <c r="EK295" s="23">
        <v>0</v>
      </c>
      <c r="EL295" s="23">
        <v>0</v>
      </c>
      <c r="EM295" s="29" t="s">
        <v>95</v>
      </c>
      <c r="EN295" s="20" t="s">
        <v>556</v>
      </c>
      <c r="EO295" s="20" t="s">
        <v>557</v>
      </c>
      <c r="EP295" s="20"/>
      <c r="EQ295" s="20"/>
      <c r="ER295" s="20"/>
      <c r="ES295" s="20"/>
      <c r="ET295" s="20"/>
      <c r="EU295" s="20"/>
      <c r="EV295" s="20"/>
      <c r="EW295" s="20"/>
      <c r="EX295" s="20"/>
      <c r="EY295" s="40" t="s">
        <v>558</v>
      </c>
      <c r="EZ295" s="10" t="s">
        <v>559</v>
      </c>
      <c r="FA295" s="46" t="s">
        <v>258</v>
      </c>
    </row>
    <row r="296" spans="1:157" ht="19.5" customHeight="1">
      <c r="A296" s="25" t="s">
        <v>459</v>
      </c>
      <c r="B296" s="40" t="s">
        <v>415</v>
      </c>
      <c r="C296" s="40" t="s">
        <v>416</v>
      </c>
      <c r="D296" s="40" t="s">
        <v>416</v>
      </c>
      <c r="E296" s="40" t="s">
        <v>65</v>
      </c>
      <c r="F296" s="40"/>
      <c r="G296" s="40"/>
      <c r="H296" s="40">
        <v>100</v>
      </c>
      <c r="I296" s="40">
        <v>710000000</v>
      </c>
      <c r="J296" s="40" t="s">
        <v>227</v>
      </c>
      <c r="K296" s="40" t="s">
        <v>405</v>
      </c>
      <c r="L296" s="40" t="s">
        <v>31</v>
      </c>
      <c r="M296" s="40">
        <v>430000000</v>
      </c>
      <c r="N296" s="40" t="s">
        <v>460</v>
      </c>
      <c r="O296" s="40"/>
      <c r="P296" s="40" t="s">
        <v>418</v>
      </c>
      <c r="Q296" s="40"/>
      <c r="R296" s="40"/>
      <c r="S296" s="40">
        <v>0</v>
      </c>
      <c r="T296" s="40">
        <v>0</v>
      </c>
      <c r="U296" s="40">
        <v>100</v>
      </c>
      <c r="V296" s="40" t="s">
        <v>419</v>
      </c>
      <c r="W296" s="40" t="s">
        <v>76</v>
      </c>
      <c r="X296" s="14">
        <v>7628</v>
      </c>
      <c r="Y296" s="9">
        <v>1656</v>
      </c>
      <c r="Z296" s="9">
        <f t="shared" si="77"/>
        <v>12631968</v>
      </c>
      <c r="AA296" s="23">
        <f t="shared" si="78"/>
        <v>14147804.160000002</v>
      </c>
      <c r="AB296" s="14">
        <v>15256</v>
      </c>
      <c r="AC296" s="9">
        <v>1656</v>
      </c>
      <c r="AD296" s="9">
        <f t="shared" si="79"/>
        <v>25263936</v>
      </c>
      <c r="AE296" s="23">
        <f t="shared" si="83"/>
        <v>28295608.320000004</v>
      </c>
      <c r="AF296" s="14">
        <v>15256</v>
      </c>
      <c r="AG296" s="9">
        <v>1656</v>
      </c>
      <c r="AH296" s="9">
        <f t="shared" si="80"/>
        <v>25263936</v>
      </c>
      <c r="AI296" s="23">
        <f t="shared" si="84"/>
        <v>28295608.320000004</v>
      </c>
      <c r="AJ296" s="14">
        <v>15256</v>
      </c>
      <c r="AK296" s="9">
        <v>1656</v>
      </c>
      <c r="AL296" s="9">
        <f t="shared" si="81"/>
        <v>25263936</v>
      </c>
      <c r="AM296" s="23">
        <f t="shared" si="85"/>
        <v>28295608.320000004</v>
      </c>
      <c r="AN296" s="14">
        <v>15256</v>
      </c>
      <c r="AO296" s="9">
        <v>1656</v>
      </c>
      <c r="AP296" s="9">
        <f t="shared" si="82"/>
        <v>25263936</v>
      </c>
      <c r="AQ296" s="23">
        <f t="shared" si="86"/>
        <v>28295608.320000004</v>
      </c>
      <c r="AR296" s="14">
        <v>15256</v>
      </c>
      <c r="AS296" s="9">
        <v>1656</v>
      </c>
      <c r="AT296" s="9">
        <f t="shared" si="87"/>
        <v>25263936</v>
      </c>
      <c r="AU296" s="23">
        <f t="shared" si="92"/>
        <v>28295608.320000004</v>
      </c>
      <c r="AV296" s="14">
        <v>15256</v>
      </c>
      <c r="AW296" s="9">
        <v>1656</v>
      </c>
      <c r="AX296" s="9">
        <f t="shared" si="88"/>
        <v>25263936</v>
      </c>
      <c r="AY296" s="23">
        <f t="shared" si="93"/>
        <v>28295608.320000004</v>
      </c>
      <c r="AZ296" s="14">
        <v>15256</v>
      </c>
      <c r="BA296" s="9">
        <v>1656</v>
      </c>
      <c r="BB296" s="9">
        <f t="shared" si="89"/>
        <v>25263936</v>
      </c>
      <c r="BC296" s="23">
        <f t="shared" si="94"/>
        <v>28295608.320000004</v>
      </c>
      <c r="BD296" s="14">
        <v>15256</v>
      </c>
      <c r="BE296" s="9">
        <v>1656</v>
      </c>
      <c r="BF296" s="9">
        <f t="shared" si="90"/>
        <v>25263936</v>
      </c>
      <c r="BG296" s="23">
        <f t="shared" si="95"/>
        <v>28295608.320000004</v>
      </c>
      <c r="BH296" s="14">
        <v>15256</v>
      </c>
      <c r="BI296" s="9">
        <v>1656</v>
      </c>
      <c r="BJ296" s="9">
        <f t="shared" si="91"/>
        <v>25263936</v>
      </c>
      <c r="BK296" s="23">
        <f t="shared" si="96"/>
        <v>28295608.320000004</v>
      </c>
      <c r="BL296" s="9"/>
      <c r="BM296" s="9"/>
      <c r="BN296" s="9">
        <f t="shared" si="97"/>
        <v>0</v>
      </c>
      <c r="BO296" s="9">
        <f t="shared" si="98"/>
        <v>0</v>
      </c>
      <c r="BP296" s="9"/>
      <c r="BQ296" s="9"/>
      <c r="BR296" s="9">
        <f t="shared" si="99"/>
        <v>0</v>
      </c>
      <c r="BS296" s="9">
        <f t="shared" si="100"/>
        <v>0</v>
      </c>
      <c r="BT296" s="9"/>
      <c r="BU296" s="9"/>
      <c r="BV296" s="9">
        <f t="shared" si="101"/>
        <v>0</v>
      </c>
      <c r="BW296" s="9">
        <f t="shared" si="102"/>
        <v>0</v>
      </c>
      <c r="BX296" s="9"/>
      <c r="BY296" s="9"/>
      <c r="BZ296" s="9">
        <f t="shared" si="103"/>
        <v>0</v>
      </c>
      <c r="CA296" s="9">
        <f t="shared" si="104"/>
        <v>0</v>
      </c>
      <c r="CB296" s="9"/>
      <c r="CC296" s="9"/>
      <c r="CD296" s="9">
        <f t="shared" si="105"/>
        <v>0</v>
      </c>
      <c r="CE296" s="9">
        <f t="shared" si="106"/>
        <v>0</v>
      </c>
      <c r="CF296" s="9"/>
      <c r="CG296" s="9"/>
      <c r="CH296" s="9">
        <f t="shared" si="107"/>
        <v>0</v>
      </c>
      <c r="CI296" s="9">
        <f t="shared" si="108"/>
        <v>0</v>
      </c>
      <c r="CJ296" s="9"/>
      <c r="CK296" s="9"/>
      <c r="CL296" s="9">
        <f t="shared" si="109"/>
        <v>0</v>
      </c>
      <c r="CM296" s="9">
        <f t="shared" si="110"/>
        <v>0</v>
      </c>
      <c r="CN296" s="9"/>
      <c r="CO296" s="9"/>
      <c r="CP296" s="9">
        <f t="shared" si="111"/>
        <v>0</v>
      </c>
      <c r="CQ296" s="9">
        <f t="shared" si="112"/>
        <v>0</v>
      </c>
      <c r="CR296" s="9"/>
      <c r="CS296" s="9"/>
      <c r="CT296" s="9">
        <f t="shared" si="113"/>
        <v>0</v>
      </c>
      <c r="CU296" s="9">
        <f t="shared" si="114"/>
        <v>0</v>
      </c>
      <c r="CV296" s="9"/>
      <c r="CW296" s="9"/>
      <c r="CX296" s="9">
        <f t="shared" si="115"/>
        <v>0</v>
      </c>
      <c r="CY296" s="9">
        <f t="shared" si="116"/>
        <v>0</v>
      </c>
      <c r="CZ296" s="9"/>
      <c r="DA296" s="9"/>
      <c r="DB296" s="9">
        <f t="shared" si="117"/>
        <v>0</v>
      </c>
      <c r="DC296" s="9">
        <f t="shared" si="118"/>
        <v>0</v>
      </c>
      <c r="DD296" s="9"/>
      <c r="DE296" s="9"/>
      <c r="DF296" s="9">
        <f t="shared" si="119"/>
        <v>0</v>
      </c>
      <c r="DG296" s="9">
        <f t="shared" si="120"/>
        <v>0</v>
      </c>
      <c r="DH296" s="9"/>
      <c r="DI296" s="9"/>
      <c r="DJ296" s="9">
        <f t="shared" si="121"/>
        <v>0</v>
      </c>
      <c r="DK296" s="9">
        <f t="shared" si="122"/>
        <v>0</v>
      </c>
      <c r="DL296" s="9"/>
      <c r="DM296" s="9"/>
      <c r="DN296" s="9">
        <f t="shared" si="123"/>
        <v>0</v>
      </c>
      <c r="DO296" s="9">
        <f t="shared" si="124"/>
        <v>0</v>
      </c>
      <c r="DP296" s="9"/>
      <c r="DQ296" s="9"/>
      <c r="DR296" s="9">
        <f t="shared" si="125"/>
        <v>0</v>
      </c>
      <c r="DS296" s="9">
        <f t="shared" si="126"/>
        <v>0</v>
      </c>
      <c r="DT296" s="9"/>
      <c r="DU296" s="9"/>
      <c r="DV296" s="9">
        <f t="shared" si="127"/>
        <v>0</v>
      </c>
      <c r="DW296" s="9">
        <f t="shared" si="128"/>
        <v>0</v>
      </c>
      <c r="DX296" s="9"/>
      <c r="DY296" s="9"/>
      <c r="DZ296" s="9">
        <f t="shared" si="129"/>
        <v>0</v>
      </c>
      <c r="EA296" s="9">
        <f t="shared" si="130"/>
        <v>0</v>
      </c>
      <c r="EB296" s="9"/>
      <c r="EC296" s="9"/>
      <c r="ED296" s="9"/>
      <c r="EE296" s="9"/>
      <c r="EF296" s="9"/>
      <c r="EG296" s="9"/>
      <c r="EH296" s="9"/>
      <c r="EI296" s="9"/>
      <c r="EJ296" s="23">
        <f t="shared" si="132"/>
        <v>144932</v>
      </c>
      <c r="EK296" s="23">
        <v>0</v>
      </c>
      <c r="EL296" s="23">
        <v>0</v>
      </c>
      <c r="EM296" s="29" t="s">
        <v>95</v>
      </c>
      <c r="EN296" s="20" t="s">
        <v>556</v>
      </c>
      <c r="EO296" s="20" t="s">
        <v>557</v>
      </c>
      <c r="EP296" s="20"/>
      <c r="EQ296" s="20"/>
      <c r="ER296" s="20"/>
      <c r="ES296" s="20"/>
      <c r="ET296" s="20"/>
      <c r="EU296" s="20"/>
      <c r="EV296" s="20"/>
      <c r="EW296" s="20"/>
      <c r="EX296" s="20"/>
      <c r="EY296" s="40" t="s">
        <v>558</v>
      </c>
      <c r="EZ296" s="10" t="s">
        <v>559</v>
      </c>
      <c r="FA296" s="46" t="s">
        <v>258</v>
      </c>
    </row>
    <row r="297" spans="1:157" ht="19.5" customHeight="1">
      <c r="A297" s="25" t="s">
        <v>461</v>
      </c>
      <c r="B297" s="40" t="s">
        <v>415</v>
      </c>
      <c r="C297" s="40" t="s">
        <v>416</v>
      </c>
      <c r="D297" s="40" t="s">
        <v>416</v>
      </c>
      <c r="E297" s="40" t="s">
        <v>65</v>
      </c>
      <c r="F297" s="40"/>
      <c r="G297" s="40"/>
      <c r="H297" s="40">
        <v>100</v>
      </c>
      <c r="I297" s="40">
        <v>710000000</v>
      </c>
      <c r="J297" s="40" t="s">
        <v>227</v>
      </c>
      <c r="K297" s="40" t="s">
        <v>405</v>
      </c>
      <c r="L297" s="40" t="s">
        <v>31</v>
      </c>
      <c r="M297" s="40">
        <v>430000000</v>
      </c>
      <c r="N297" s="40" t="s">
        <v>462</v>
      </c>
      <c r="O297" s="40"/>
      <c r="P297" s="40" t="s">
        <v>418</v>
      </c>
      <c r="Q297" s="40"/>
      <c r="R297" s="40"/>
      <c r="S297" s="40">
        <v>0</v>
      </c>
      <c r="T297" s="40">
        <v>0</v>
      </c>
      <c r="U297" s="40">
        <v>100</v>
      </c>
      <c r="V297" s="40" t="s">
        <v>419</v>
      </c>
      <c r="W297" s="40" t="s">
        <v>76</v>
      </c>
      <c r="X297" s="14">
        <v>3687</v>
      </c>
      <c r="Y297" s="9">
        <v>1656</v>
      </c>
      <c r="Z297" s="9">
        <f t="shared" si="77"/>
        <v>6105672</v>
      </c>
      <c r="AA297" s="23">
        <f t="shared" si="78"/>
        <v>6838352.640000001</v>
      </c>
      <c r="AB297" s="14">
        <v>7374</v>
      </c>
      <c r="AC297" s="9">
        <v>1656</v>
      </c>
      <c r="AD297" s="9">
        <f t="shared" si="79"/>
        <v>12211344</v>
      </c>
      <c r="AE297" s="23">
        <f t="shared" si="83"/>
        <v>13676705.280000001</v>
      </c>
      <c r="AF297" s="14">
        <v>7374</v>
      </c>
      <c r="AG297" s="9">
        <v>1656</v>
      </c>
      <c r="AH297" s="9">
        <f t="shared" si="80"/>
        <v>12211344</v>
      </c>
      <c r="AI297" s="23">
        <f t="shared" si="84"/>
        <v>13676705.280000001</v>
      </c>
      <c r="AJ297" s="14">
        <v>7374</v>
      </c>
      <c r="AK297" s="9">
        <v>1656</v>
      </c>
      <c r="AL297" s="9">
        <f t="shared" si="81"/>
        <v>12211344</v>
      </c>
      <c r="AM297" s="23">
        <f t="shared" si="85"/>
        <v>13676705.280000001</v>
      </c>
      <c r="AN297" s="14">
        <v>7374</v>
      </c>
      <c r="AO297" s="9">
        <v>1656</v>
      </c>
      <c r="AP297" s="9">
        <f t="shared" si="82"/>
        <v>12211344</v>
      </c>
      <c r="AQ297" s="23">
        <f t="shared" si="86"/>
        <v>13676705.280000001</v>
      </c>
      <c r="AR297" s="14">
        <v>7374</v>
      </c>
      <c r="AS297" s="9">
        <v>1656</v>
      </c>
      <c r="AT297" s="9">
        <f t="shared" si="87"/>
        <v>12211344</v>
      </c>
      <c r="AU297" s="23">
        <f t="shared" si="92"/>
        <v>13676705.280000001</v>
      </c>
      <c r="AV297" s="14">
        <v>7374</v>
      </c>
      <c r="AW297" s="9">
        <v>1656</v>
      </c>
      <c r="AX297" s="9">
        <f t="shared" si="88"/>
        <v>12211344</v>
      </c>
      <c r="AY297" s="23">
        <f t="shared" si="93"/>
        <v>13676705.280000001</v>
      </c>
      <c r="AZ297" s="14">
        <v>7374</v>
      </c>
      <c r="BA297" s="9">
        <v>1656</v>
      </c>
      <c r="BB297" s="9">
        <f t="shared" si="89"/>
        <v>12211344</v>
      </c>
      <c r="BC297" s="23">
        <f t="shared" si="94"/>
        <v>13676705.280000001</v>
      </c>
      <c r="BD297" s="14">
        <v>7374</v>
      </c>
      <c r="BE297" s="9">
        <v>1656</v>
      </c>
      <c r="BF297" s="9">
        <f t="shared" si="90"/>
        <v>12211344</v>
      </c>
      <c r="BG297" s="23">
        <f t="shared" si="95"/>
        <v>13676705.280000001</v>
      </c>
      <c r="BH297" s="14">
        <v>7374</v>
      </c>
      <c r="BI297" s="9">
        <v>1656</v>
      </c>
      <c r="BJ297" s="9">
        <f t="shared" si="91"/>
        <v>12211344</v>
      </c>
      <c r="BK297" s="23">
        <f t="shared" si="96"/>
        <v>13676705.280000001</v>
      </c>
      <c r="BL297" s="9"/>
      <c r="BM297" s="9"/>
      <c r="BN297" s="9">
        <f t="shared" si="97"/>
        <v>0</v>
      </c>
      <c r="BO297" s="9">
        <f t="shared" si="98"/>
        <v>0</v>
      </c>
      <c r="BP297" s="9"/>
      <c r="BQ297" s="9"/>
      <c r="BR297" s="9">
        <f t="shared" si="99"/>
        <v>0</v>
      </c>
      <c r="BS297" s="9">
        <f t="shared" si="100"/>
        <v>0</v>
      </c>
      <c r="BT297" s="9"/>
      <c r="BU297" s="9"/>
      <c r="BV297" s="9">
        <f t="shared" si="101"/>
        <v>0</v>
      </c>
      <c r="BW297" s="9">
        <f t="shared" si="102"/>
        <v>0</v>
      </c>
      <c r="BX297" s="9"/>
      <c r="BY297" s="9"/>
      <c r="BZ297" s="9">
        <f t="shared" si="103"/>
        <v>0</v>
      </c>
      <c r="CA297" s="9">
        <f t="shared" si="104"/>
        <v>0</v>
      </c>
      <c r="CB297" s="9"/>
      <c r="CC297" s="9"/>
      <c r="CD297" s="9">
        <f t="shared" si="105"/>
        <v>0</v>
      </c>
      <c r="CE297" s="9">
        <f t="shared" si="106"/>
        <v>0</v>
      </c>
      <c r="CF297" s="9"/>
      <c r="CG297" s="9"/>
      <c r="CH297" s="9">
        <f t="shared" si="107"/>
        <v>0</v>
      </c>
      <c r="CI297" s="9">
        <f t="shared" si="108"/>
        <v>0</v>
      </c>
      <c r="CJ297" s="9"/>
      <c r="CK297" s="9"/>
      <c r="CL297" s="9">
        <f t="shared" si="109"/>
        <v>0</v>
      </c>
      <c r="CM297" s="9">
        <f t="shared" si="110"/>
        <v>0</v>
      </c>
      <c r="CN297" s="9"/>
      <c r="CO297" s="9"/>
      <c r="CP297" s="9">
        <f t="shared" si="111"/>
        <v>0</v>
      </c>
      <c r="CQ297" s="9">
        <f t="shared" si="112"/>
        <v>0</v>
      </c>
      <c r="CR297" s="9"/>
      <c r="CS297" s="9"/>
      <c r="CT297" s="9">
        <f t="shared" si="113"/>
        <v>0</v>
      </c>
      <c r="CU297" s="9">
        <f t="shared" si="114"/>
        <v>0</v>
      </c>
      <c r="CV297" s="9"/>
      <c r="CW297" s="9"/>
      <c r="CX297" s="9">
        <f t="shared" si="115"/>
        <v>0</v>
      </c>
      <c r="CY297" s="9">
        <f t="shared" si="116"/>
        <v>0</v>
      </c>
      <c r="CZ297" s="9"/>
      <c r="DA297" s="9"/>
      <c r="DB297" s="9">
        <f t="shared" si="117"/>
        <v>0</v>
      </c>
      <c r="DC297" s="9">
        <f t="shared" si="118"/>
        <v>0</v>
      </c>
      <c r="DD297" s="9"/>
      <c r="DE297" s="9"/>
      <c r="DF297" s="9">
        <f t="shared" si="119"/>
        <v>0</v>
      </c>
      <c r="DG297" s="9">
        <f t="shared" si="120"/>
        <v>0</v>
      </c>
      <c r="DH297" s="9"/>
      <c r="DI297" s="9"/>
      <c r="DJ297" s="9">
        <f t="shared" si="121"/>
        <v>0</v>
      </c>
      <c r="DK297" s="9">
        <f t="shared" si="122"/>
        <v>0</v>
      </c>
      <c r="DL297" s="9"/>
      <c r="DM297" s="9"/>
      <c r="DN297" s="9">
        <f t="shared" si="123"/>
        <v>0</v>
      </c>
      <c r="DO297" s="9">
        <f t="shared" si="124"/>
        <v>0</v>
      </c>
      <c r="DP297" s="9"/>
      <c r="DQ297" s="9"/>
      <c r="DR297" s="9">
        <f t="shared" si="125"/>
        <v>0</v>
      </c>
      <c r="DS297" s="9">
        <f t="shared" si="126"/>
        <v>0</v>
      </c>
      <c r="DT297" s="9"/>
      <c r="DU297" s="9"/>
      <c r="DV297" s="9">
        <f t="shared" si="127"/>
        <v>0</v>
      </c>
      <c r="DW297" s="9">
        <f t="shared" si="128"/>
        <v>0</v>
      </c>
      <c r="DX297" s="9"/>
      <c r="DY297" s="9"/>
      <c r="DZ297" s="9">
        <f t="shared" si="129"/>
        <v>0</v>
      </c>
      <c r="EA297" s="9">
        <f t="shared" si="130"/>
        <v>0</v>
      </c>
      <c r="EB297" s="9"/>
      <c r="EC297" s="9"/>
      <c r="ED297" s="9"/>
      <c r="EE297" s="9"/>
      <c r="EF297" s="9"/>
      <c r="EG297" s="9"/>
      <c r="EH297" s="9"/>
      <c r="EI297" s="9"/>
      <c r="EJ297" s="23">
        <f t="shared" si="132"/>
        <v>70053</v>
      </c>
      <c r="EK297" s="23">
        <v>0</v>
      </c>
      <c r="EL297" s="23">
        <v>0</v>
      </c>
      <c r="EM297" s="29" t="s">
        <v>95</v>
      </c>
      <c r="EN297" s="20" t="s">
        <v>556</v>
      </c>
      <c r="EO297" s="20" t="s">
        <v>557</v>
      </c>
      <c r="EP297" s="20"/>
      <c r="EQ297" s="20"/>
      <c r="ER297" s="20"/>
      <c r="ES297" s="20"/>
      <c r="ET297" s="20"/>
      <c r="EU297" s="20"/>
      <c r="EV297" s="20"/>
      <c r="EW297" s="20"/>
      <c r="EX297" s="20"/>
      <c r="EY297" s="40" t="s">
        <v>558</v>
      </c>
      <c r="EZ297" s="10" t="s">
        <v>559</v>
      </c>
      <c r="FA297" s="46" t="s">
        <v>258</v>
      </c>
    </row>
    <row r="298" spans="1:157" ht="19.5" customHeight="1">
      <c r="A298" s="25" t="s">
        <v>463</v>
      </c>
      <c r="B298" s="40" t="s">
        <v>415</v>
      </c>
      <c r="C298" s="40" t="s">
        <v>416</v>
      </c>
      <c r="D298" s="40" t="s">
        <v>416</v>
      </c>
      <c r="E298" s="40" t="s">
        <v>65</v>
      </c>
      <c r="F298" s="40"/>
      <c r="G298" s="40"/>
      <c r="H298" s="40">
        <v>100</v>
      </c>
      <c r="I298" s="40">
        <v>710000000</v>
      </c>
      <c r="J298" s="40" t="s">
        <v>227</v>
      </c>
      <c r="K298" s="40" t="s">
        <v>405</v>
      </c>
      <c r="L298" s="40" t="s">
        <v>31</v>
      </c>
      <c r="M298" s="11">
        <v>510000000</v>
      </c>
      <c r="N298" s="40" t="s">
        <v>464</v>
      </c>
      <c r="O298" s="40"/>
      <c r="P298" s="40" t="s">
        <v>418</v>
      </c>
      <c r="Q298" s="40"/>
      <c r="R298" s="40"/>
      <c r="S298" s="40">
        <v>0</v>
      </c>
      <c r="T298" s="40">
        <v>0</v>
      </c>
      <c r="U298" s="40">
        <v>100</v>
      </c>
      <c r="V298" s="40" t="s">
        <v>419</v>
      </c>
      <c r="W298" s="40" t="s">
        <v>76</v>
      </c>
      <c r="X298" s="14">
        <v>15000</v>
      </c>
      <c r="Y298" s="9">
        <v>1376</v>
      </c>
      <c r="Z298" s="9">
        <f t="shared" si="77"/>
        <v>20640000</v>
      </c>
      <c r="AA298" s="23">
        <f t="shared" si="78"/>
        <v>23116800.000000004</v>
      </c>
      <c r="AB298" s="14">
        <v>30000</v>
      </c>
      <c r="AC298" s="9">
        <v>1376</v>
      </c>
      <c r="AD298" s="9">
        <f t="shared" si="79"/>
        <v>41280000</v>
      </c>
      <c r="AE298" s="23">
        <f t="shared" si="83"/>
        <v>46233600.00000001</v>
      </c>
      <c r="AF298" s="14">
        <v>30000</v>
      </c>
      <c r="AG298" s="9">
        <v>1376</v>
      </c>
      <c r="AH298" s="9">
        <f t="shared" si="80"/>
        <v>41280000</v>
      </c>
      <c r="AI298" s="23">
        <f t="shared" si="84"/>
        <v>46233600.00000001</v>
      </c>
      <c r="AJ298" s="14">
        <v>30000</v>
      </c>
      <c r="AK298" s="9">
        <v>1376</v>
      </c>
      <c r="AL298" s="9">
        <f t="shared" si="81"/>
        <v>41280000</v>
      </c>
      <c r="AM298" s="23">
        <f t="shared" si="85"/>
        <v>46233600.00000001</v>
      </c>
      <c r="AN298" s="14">
        <v>30000</v>
      </c>
      <c r="AO298" s="9">
        <v>1376</v>
      </c>
      <c r="AP298" s="9">
        <f t="shared" si="82"/>
        <v>41280000</v>
      </c>
      <c r="AQ298" s="23">
        <f t="shared" si="86"/>
        <v>46233600.00000001</v>
      </c>
      <c r="AR298" s="14">
        <v>30000</v>
      </c>
      <c r="AS298" s="9">
        <v>1376</v>
      </c>
      <c r="AT298" s="9">
        <f t="shared" si="87"/>
        <v>41280000</v>
      </c>
      <c r="AU298" s="23">
        <f t="shared" si="92"/>
        <v>46233600.00000001</v>
      </c>
      <c r="AV298" s="14">
        <v>30000</v>
      </c>
      <c r="AW298" s="9">
        <v>1376</v>
      </c>
      <c r="AX298" s="9">
        <f t="shared" si="88"/>
        <v>41280000</v>
      </c>
      <c r="AY298" s="23">
        <f t="shared" si="93"/>
        <v>46233600.00000001</v>
      </c>
      <c r="AZ298" s="14">
        <v>30000</v>
      </c>
      <c r="BA298" s="9">
        <v>1376</v>
      </c>
      <c r="BB298" s="9">
        <f t="shared" si="89"/>
        <v>41280000</v>
      </c>
      <c r="BC298" s="23">
        <f t="shared" si="94"/>
        <v>46233600.00000001</v>
      </c>
      <c r="BD298" s="14">
        <v>30000</v>
      </c>
      <c r="BE298" s="9">
        <v>1376</v>
      </c>
      <c r="BF298" s="9">
        <f t="shared" si="90"/>
        <v>41280000</v>
      </c>
      <c r="BG298" s="23">
        <f t="shared" si="95"/>
        <v>46233600.00000001</v>
      </c>
      <c r="BH298" s="14">
        <v>30000</v>
      </c>
      <c r="BI298" s="9">
        <v>1376</v>
      </c>
      <c r="BJ298" s="9">
        <f t="shared" si="91"/>
        <v>41280000</v>
      </c>
      <c r="BK298" s="23">
        <f t="shared" si="96"/>
        <v>46233600.00000001</v>
      </c>
      <c r="BL298" s="9"/>
      <c r="BM298" s="9"/>
      <c r="BN298" s="9">
        <f t="shared" si="97"/>
        <v>0</v>
      </c>
      <c r="BO298" s="9">
        <f t="shared" si="98"/>
        <v>0</v>
      </c>
      <c r="BP298" s="9"/>
      <c r="BQ298" s="9"/>
      <c r="BR298" s="9">
        <f t="shared" si="99"/>
        <v>0</v>
      </c>
      <c r="BS298" s="9">
        <f t="shared" si="100"/>
        <v>0</v>
      </c>
      <c r="BT298" s="9"/>
      <c r="BU298" s="9"/>
      <c r="BV298" s="9">
        <f t="shared" si="101"/>
        <v>0</v>
      </c>
      <c r="BW298" s="9">
        <f t="shared" si="102"/>
        <v>0</v>
      </c>
      <c r="BX298" s="9"/>
      <c r="BY298" s="9"/>
      <c r="BZ298" s="9">
        <f t="shared" si="103"/>
        <v>0</v>
      </c>
      <c r="CA298" s="9">
        <f t="shared" si="104"/>
        <v>0</v>
      </c>
      <c r="CB298" s="9"/>
      <c r="CC298" s="9"/>
      <c r="CD298" s="9">
        <f t="shared" si="105"/>
        <v>0</v>
      </c>
      <c r="CE298" s="9">
        <f t="shared" si="106"/>
        <v>0</v>
      </c>
      <c r="CF298" s="9"/>
      <c r="CG298" s="9"/>
      <c r="CH298" s="9">
        <f t="shared" si="107"/>
        <v>0</v>
      </c>
      <c r="CI298" s="9">
        <f t="shared" si="108"/>
        <v>0</v>
      </c>
      <c r="CJ298" s="9"/>
      <c r="CK298" s="9"/>
      <c r="CL298" s="9">
        <f t="shared" si="109"/>
        <v>0</v>
      </c>
      <c r="CM298" s="9">
        <f t="shared" si="110"/>
        <v>0</v>
      </c>
      <c r="CN298" s="9"/>
      <c r="CO298" s="9"/>
      <c r="CP298" s="9">
        <f t="shared" si="111"/>
        <v>0</v>
      </c>
      <c r="CQ298" s="9">
        <f t="shared" si="112"/>
        <v>0</v>
      </c>
      <c r="CR298" s="9"/>
      <c r="CS298" s="9"/>
      <c r="CT298" s="9">
        <f t="shared" si="113"/>
        <v>0</v>
      </c>
      <c r="CU298" s="9">
        <f t="shared" si="114"/>
        <v>0</v>
      </c>
      <c r="CV298" s="9"/>
      <c r="CW298" s="9"/>
      <c r="CX298" s="9">
        <f t="shared" si="115"/>
        <v>0</v>
      </c>
      <c r="CY298" s="9">
        <f t="shared" si="116"/>
        <v>0</v>
      </c>
      <c r="CZ298" s="9"/>
      <c r="DA298" s="9"/>
      <c r="DB298" s="9">
        <f t="shared" si="117"/>
        <v>0</v>
      </c>
      <c r="DC298" s="9">
        <f t="shared" si="118"/>
        <v>0</v>
      </c>
      <c r="DD298" s="9"/>
      <c r="DE298" s="9"/>
      <c r="DF298" s="9">
        <f t="shared" si="119"/>
        <v>0</v>
      </c>
      <c r="DG298" s="9">
        <f t="shared" si="120"/>
        <v>0</v>
      </c>
      <c r="DH298" s="9"/>
      <c r="DI298" s="9"/>
      <c r="DJ298" s="9">
        <f t="shared" si="121"/>
        <v>0</v>
      </c>
      <c r="DK298" s="9">
        <f t="shared" si="122"/>
        <v>0</v>
      </c>
      <c r="DL298" s="9"/>
      <c r="DM298" s="9"/>
      <c r="DN298" s="9">
        <f t="shared" si="123"/>
        <v>0</v>
      </c>
      <c r="DO298" s="9">
        <f t="shared" si="124"/>
        <v>0</v>
      </c>
      <c r="DP298" s="9"/>
      <c r="DQ298" s="9"/>
      <c r="DR298" s="9">
        <f t="shared" si="125"/>
        <v>0</v>
      </c>
      <c r="DS298" s="9">
        <f t="shared" si="126"/>
        <v>0</v>
      </c>
      <c r="DT298" s="9"/>
      <c r="DU298" s="9"/>
      <c r="DV298" s="9">
        <f t="shared" si="127"/>
        <v>0</v>
      </c>
      <c r="DW298" s="9">
        <f t="shared" si="128"/>
        <v>0</v>
      </c>
      <c r="DX298" s="9"/>
      <c r="DY298" s="9"/>
      <c r="DZ298" s="9">
        <f t="shared" si="129"/>
        <v>0</v>
      </c>
      <c r="EA298" s="9">
        <f t="shared" si="130"/>
        <v>0</v>
      </c>
      <c r="EB298" s="9"/>
      <c r="EC298" s="9"/>
      <c r="ED298" s="9"/>
      <c r="EE298" s="9"/>
      <c r="EF298" s="9"/>
      <c r="EG298" s="9"/>
      <c r="EH298" s="9"/>
      <c r="EI298" s="9"/>
      <c r="EJ298" s="23">
        <f t="shared" si="132"/>
        <v>285000</v>
      </c>
      <c r="EK298" s="23">
        <v>0</v>
      </c>
      <c r="EL298" s="23">
        <v>0</v>
      </c>
      <c r="EM298" s="29" t="s">
        <v>95</v>
      </c>
      <c r="EN298" s="20" t="s">
        <v>556</v>
      </c>
      <c r="EO298" s="20" t="s">
        <v>557</v>
      </c>
      <c r="EP298" s="20"/>
      <c r="EQ298" s="20"/>
      <c r="ER298" s="20"/>
      <c r="ES298" s="20"/>
      <c r="ET298" s="20"/>
      <c r="EU298" s="20"/>
      <c r="EV298" s="20"/>
      <c r="EW298" s="20"/>
      <c r="EX298" s="20"/>
      <c r="EY298" s="40" t="s">
        <v>558</v>
      </c>
      <c r="EZ298" s="10" t="s">
        <v>559</v>
      </c>
      <c r="FA298" s="46" t="s">
        <v>258</v>
      </c>
    </row>
    <row r="299" spans="1:157" ht="19.5" customHeight="1">
      <c r="A299" s="25" t="s">
        <v>465</v>
      </c>
      <c r="B299" s="40" t="s">
        <v>415</v>
      </c>
      <c r="C299" s="40" t="s">
        <v>416</v>
      </c>
      <c r="D299" s="40" t="s">
        <v>416</v>
      </c>
      <c r="E299" s="40" t="s">
        <v>65</v>
      </c>
      <c r="F299" s="40"/>
      <c r="G299" s="40"/>
      <c r="H299" s="40">
        <v>100</v>
      </c>
      <c r="I299" s="40">
        <v>710000000</v>
      </c>
      <c r="J299" s="40" t="s">
        <v>227</v>
      </c>
      <c r="K299" s="40" t="s">
        <v>405</v>
      </c>
      <c r="L299" s="40" t="s">
        <v>31</v>
      </c>
      <c r="M299" s="40">
        <v>510000000</v>
      </c>
      <c r="N299" s="40" t="s">
        <v>466</v>
      </c>
      <c r="O299" s="40"/>
      <c r="P299" s="40" t="s">
        <v>418</v>
      </c>
      <c r="Q299" s="40"/>
      <c r="R299" s="40"/>
      <c r="S299" s="40">
        <v>0</v>
      </c>
      <c r="T299" s="40">
        <v>0</v>
      </c>
      <c r="U299" s="40">
        <v>100</v>
      </c>
      <c r="V299" s="40" t="s">
        <v>419</v>
      </c>
      <c r="W299" s="40" t="s">
        <v>76</v>
      </c>
      <c r="X299" s="14">
        <v>1000</v>
      </c>
      <c r="Y299" s="9">
        <v>1376</v>
      </c>
      <c r="Z299" s="9">
        <f t="shared" si="77"/>
        <v>1376000</v>
      </c>
      <c r="AA299" s="23">
        <f t="shared" si="78"/>
        <v>1541120.0000000002</v>
      </c>
      <c r="AB299" s="14">
        <v>2000</v>
      </c>
      <c r="AC299" s="9">
        <v>1376</v>
      </c>
      <c r="AD299" s="9">
        <f t="shared" si="79"/>
        <v>2752000</v>
      </c>
      <c r="AE299" s="23">
        <f t="shared" si="83"/>
        <v>3082240.0000000005</v>
      </c>
      <c r="AF299" s="14">
        <v>2000</v>
      </c>
      <c r="AG299" s="9">
        <v>1376</v>
      </c>
      <c r="AH299" s="9">
        <f t="shared" si="80"/>
        <v>2752000</v>
      </c>
      <c r="AI299" s="23">
        <f t="shared" si="84"/>
        <v>3082240.0000000005</v>
      </c>
      <c r="AJ299" s="14">
        <v>2000</v>
      </c>
      <c r="AK299" s="9">
        <v>1376</v>
      </c>
      <c r="AL299" s="9">
        <f t="shared" si="81"/>
        <v>2752000</v>
      </c>
      <c r="AM299" s="23">
        <f t="shared" si="85"/>
        <v>3082240.0000000005</v>
      </c>
      <c r="AN299" s="14">
        <v>2000</v>
      </c>
      <c r="AO299" s="9">
        <v>1376</v>
      </c>
      <c r="AP299" s="9">
        <f t="shared" si="82"/>
        <v>2752000</v>
      </c>
      <c r="AQ299" s="23">
        <f t="shared" si="86"/>
        <v>3082240.0000000005</v>
      </c>
      <c r="AR299" s="14">
        <v>2000</v>
      </c>
      <c r="AS299" s="9">
        <v>1376</v>
      </c>
      <c r="AT299" s="9">
        <f t="shared" si="87"/>
        <v>2752000</v>
      </c>
      <c r="AU299" s="23">
        <f t="shared" si="92"/>
        <v>3082240.0000000005</v>
      </c>
      <c r="AV299" s="14">
        <v>2000</v>
      </c>
      <c r="AW299" s="9">
        <v>1376</v>
      </c>
      <c r="AX299" s="9">
        <f t="shared" si="88"/>
        <v>2752000</v>
      </c>
      <c r="AY299" s="23">
        <f t="shared" si="93"/>
        <v>3082240.0000000005</v>
      </c>
      <c r="AZ299" s="14">
        <v>2000</v>
      </c>
      <c r="BA299" s="9">
        <v>1376</v>
      </c>
      <c r="BB299" s="9">
        <f t="shared" si="89"/>
        <v>2752000</v>
      </c>
      <c r="BC299" s="23">
        <f t="shared" si="94"/>
        <v>3082240.0000000005</v>
      </c>
      <c r="BD299" s="14">
        <v>2000</v>
      </c>
      <c r="BE299" s="9">
        <v>1376</v>
      </c>
      <c r="BF299" s="9">
        <f t="shared" si="90"/>
        <v>2752000</v>
      </c>
      <c r="BG299" s="23">
        <f t="shared" si="95"/>
        <v>3082240.0000000005</v>
      </c>
      <c r="BH299" s="14">
        <v>2000</v>
      </c>
      <c r="BI299" s="9">
        <v>1376</v>
      </c>
      <c r="BJ299" s="9">
        <f t="shared" si="91"/>
        <v>2752000</v>
      </c>
      <c r="BK299" s="23">
        <f t="shared" si="96"/>
        <v>3082240.0000000005</v>
      </c>
      <c r="BL299" s="9"/>
      <c r="BM299" s="9"/>
      <c r="BN299" s="9">
        <f t="shared" si="97"/>
        <v>0</v>
      </c>
      <c r="BO299" s="9">
        <f t="shared" si="98"/>
        <v>0</v>
      </c>
      <c r="BP299" s="9"/>
      <c r="BQ299" s="9"/>
      <c r="BR299" s="9">
        <f t="shared" si="99"/>
        <v>0</v>
      </c>
      <c r="BS299" s="9">
        <f t="shared" si="100"/>
        <v>0</v>
      </c>
      <c r="BT299" s="9"/>
      <c r="BU299" s="9"/>
      <c r="BV299" s="9">
        <f t="shared" si="101"/>
        <v>0</v>
      </c>
      <c r="BW299" s="9">
        <f t="shared" si="102"/>
        <v>0</v>
      </c>
      <c r="BX299" s="9"/>
      <c r="BY299" s="9"/>
      <c r="BZ299" s="9">
        <f t="shared" si="103"/>
        <v>0</v>
      </c>
      <c r="CA299" s="9">
        <f t="shared" si="104"/>
        <v>0</v>
      </c>
      <c r="CB299" s="9"/>
      <c r="CC299" s="9"/>
      <c r="CD299" s="9">
        <f t="shared" si="105"/>
        <v>0</v>
      </c>
      <c r="CE299" s="9">
        <f t="shared" si="106"/>
        <v>0</v>
      </c>
      <c r="CF299" s="9"/>
      <c r="CG299" s="9"/>
      <c r="CH299" s="9">
        <f t="shared" si="107"/>
        <v>0</v>
      </c>
      <c r="CI299" s="9">
        <f t="shared" si="108"/>
        <v>0</v>
      </c>
      <c r="CJ299" s="9"/>
      <c r="CK299" s="9"/>
      <c r="CL299" s="9">
        <f t="shared" si="109"/>
        <v>0</v>
      </c>
      <c r="CM299" s="9">
        <f t="shared" si="110"/>
        <v>0</v>
      </c>
      <c r="CN299" s="9"/>
      <c r="CO299" s="9"/>
      <c r="CP299" s="9">
        <f t="shared" si="111"/>
        <v>0</v>
      </c>
      <c r="CQ299" s="9">
        <f t="shared" si="112"/>
        <v>0</v>
      </c>
      <c r="CR299" s="9"/>
      <c r="CS299" s="9"/>
      <c r="CT299" s="9">
        <f t="shared" si="113"/>
        <v>0</v>
      </c>
      <c r="CU299" s="9">
        <f t="shared" si="114"/>
        <v>0</v>
      </c>
      <c r="CV299" s="9"/>
      <c r="CW299" s="9"/>
      <c r="CX299" s="9">
        <f t="shared" si="115"/>
        <v>0</v>
      </c>
      <c r="CY299" s="9">
        <f t="shared" si="116"/>
        <v>0</v>
      </c>
      <c r="CZ299" s="9"/>
      <c r="DA299" s="9"/>
      <c r="DB299" s="9">
        <f t="shared" si="117"/>
        <v>0</v>
      </c>
      <c r="DC299" s="9">
        <f t="shared" si="118"/>
        <v>0</v>
      </c>
      <c r="DD299" s="9"/>
      <c r="DE299" s="9"/>
      <c r="DF299" s="9">
        <f t="shared" si="119"/>
        <v>0</v>
      </c>
      <c r="DG299" s="9">
        <f t="shared" si="120"/>
        <v>0</v>
      </c>
      <c r="DH299" s="9"/>
      <c r="DI299" s="9"/>
      <c r="DJ299" s="9">
        <f t="shared" si="121"/>
        <v>0</v>
      </c>
      <c r="DK299" s="9">
        <f t="shared" si="122"/>
        <v>0</v>
      </c>
      <c r="DL299" s="9"/>
      <c r="DM299" s="9"/>
      <c r="DN299" s="9">
        <f t="shared" si="123"/>
        <v>0</v>
      </c>
      <c r="DO299" s="9">
        <f t="shared" si="124"/>
        <v>0</v>
      </c>
      <c r="DP299" s="9"/>
      <c r="DQ299" s="9"/>
      <c r="DR299" s="9">
        <f t="shared" si="125"/>
        <v>0</v>
      </c>
      <c r="DS299" s="9">
        <f t="shared" si="126"/>
        <v>0</v>
      </c>
      <c r="DT299" s="9"/>
      <c r="DU299" s="9"/>
      <c r="DV299" s="9">
        <f t="shared" si="127"/>
        <v>0</v>
      </c>
      <c r="DW299" s="9">
        <f t="shared" si="128"/>
        <v>0</v>
      </c>
      <c r="DX299" s="9"/>
      <c r="DY299" s="9"/>
      <c r="DZ299" s="9">
        <f t="shared" si="129"/>
        <v>0</v>
      </c>
      <c r="EA299" s="9">
        <f t="shared" si="130"/>
        <v>0</v>
      </c>
      <c r="EB299" s="9"/>
      <c r="EC299" s="9"/>
      <c r="ED299" s="9"/>
      <c r="EE299" s="9"/>
      <c r="EF299" s="9"/>
      <c r="EG299" s="9"/>
      <c r="EH299" s="9"/>
      <c r="EI299" s="9"/>
      <c r="EJ299" s="23">
        <f t="shared" si="132"/>
        <v>19000</v>
      </c>
      <c r="EK299" s="23">
        <v>0</v>
      </c>
      <c r="EL299" s="23">
        <v>0</v>
      </c>
      <c r="EM299" s="29" t="s">
        <v>95</v>
      </c>
      <c r="EN299" s="20" t="s">
        <v>556</v>
      </c>
      <c r="EO299" s="20" t="s">
        <v>557</v>
      </c>
      <c r="EP299" s="20"/>
      <c r="EQ299" s="20"/>
      <c r="ER299" s="20"/>
      <c r="ES299" s="20"/>
      <c r="ET299" s="20"/>
      <c r="EU299" s="20"/>
      <c r="EV299" s="20"/>
      <c r="EW299" s="20"/>
      <c r="EX299" s="20"/>
      <c r="EY299" s="40" t="s">
        <v>558</v>
      </c>
      <c r="EZ299" s="10" t="s">
        <v>559</v>
      </c>
      <c r="FA299" s="46" t="s">
        <v>258</v>
      </c>
    </row>
    <row r="300" spans="1:157" ht="19.5" customHeight="1">
      <c r="A300" s="8" t="s">
        <v>467</v>
      </c>
      <c r="B300" s="40" t="s">
        <v>415</v>
      </c>
      <c r="C300" s="40" t="s">
        <v>416</v>
      </c>
      <c r="D300" s="40" t="s">
        <v>416</v>
      </c>
      <c r="E300" s="40" t="s">
        <v>65</v>
      </c>
      <c r="F300" s="40"/>
      <c r="G300" s="40"/>
      <c r="H300" s="40">
        <v>100</v>
      </c>
      <c r="I300" s="40">
        <v>710000000</v>
      </c>
      <c r="J300" s="40" t="s">
        <v>227</v>
      </c>
      <c r="K300" s="40" t="s">
        <v>405</v>
      </c>
      <c r="L300" s="40" t="s">
        <v>31</v>
      </c>
      <c r="M300" s="11">
        <v>510000000</v>
      </c>
      <c r="N300" s="40" t="s">
        <v>468</v>
      </c>
      <c r="O300" s="40"/>
      <c r="P300" s="40" t="s">
        <v>418</v>
      </c>
      <c r="Q300" s="40"/>
      <c r="R300" s="40"/>
      <c r="S300" s="40">
        <v>0</v>
      </c>
      <c r="T300" s="40">
        <v>0</v>
      </c>
      <c r="U300" s="40">
        <v>100</v>
      </c>
      <c r="V300" s="40" t="s">
        <v>419</v>
      </c>
      <c r="W300" s="40" t="s">
        <v>76</v>
      </c>
      <c r="X300" s="14">
        <v>3500</v>
      </c>
      <c r="Y300" s="9">
        <v>1376</v>
      </c>
      <c r="Z300" s="9">
        <f t="shared" si="77"/>
        <v>4816000</v>
      </c>
      <c r="AA300" s="23">
        <f t="shared" si="78"/>
        <v>5393920.000000001</v>
      </c>
      <c r="AB300" s="14">
        <v>7000</v>
      </c>
      <c r="AC300" s="9">
        <v>1376</v>
      </c>
      <c r="AD300" s="9">
        <f t="shared" si="79"/>
        <v>9632000</v>
      </c>
      <c r="AE300" s="23">
        <f t="shared" si="83"/>
        <v>10787840.000000002</v>
      </c>
      <c r="AF300" s="14">
        <v>7000</v>
      </c>
      <c r="AG300" s="9">
        <v>1376</v>
      </c>
      <c r="AH300" s="9">
        <f t="shared" si="80"/>
        <v>9632000</v>
      </c>
      <c r="AI300" s="23">
        <f t="shared" si="84"/>
        <v>10787840.000000002</v>
      </c>
      <c r="AJ300" s="14">
        <v>7000</v>
      </c>
      <c r="AK300" s="9">
        <v>1376</v>
      </c>
      <c r="AL300" s="9">
        <f t="shared" si="81"/>
        <v>9632000</v>
      </c>
      <c r="AM300" s="23">
        <f t="shared" si="85"/>
        <v>10787840.000000002</v>
      </c>
      <c r="AN300" s="14">
        <v>7000</v>
      </c>
      <c r="AO300" s="9">
        <v>1376</v>
      </c>
      <c r="AP300" s="9">
        <f t="shared" si="82"/>
        <v>9632000</v>
      </c>
      <c r="AQ300" s="23">
        <f t="shared" si="86"/>
        <v>10787840.000000002</v>
      </c>
      <c r="AR300" s="14">
        <v>7000</v>
      </c>
      <c r="AS300" s="9">
        <v>1376</v>
      </c>
      <c r="AT300" s="9">
        <f t="shared" si="87"/>
        <v>9632000</v>
      </c>
      <c r="AU300" s="23">
        <f t="shared" si="92"/>
        <v>10787840.000000002</v>
      </c>
      <c r="AV300" s="14">
        <v>7000</v>
      </c>
      <c r="AW300" s="9">
        <v>1376</v>
      </c>
      <c r="AX300" s="9">
        <f t="shared" si="88"/>
        <v>9632000</v>
      </c>
      <c r="AY300" s="23">
        <f t="shared" si="93"/>
        <v>10787840.000000002</v>
      </c>
      <c r="AZ300" s="14">
        <v>7000</v>
      </c>
      <c r="BA300" s="9">
        <v>1376</v>
      </c>
      <c r="BB300" s="9">
        <f t="shared" si="89"/>
        <v>9632000</v>
      </c>
      <c r="BC300" s="23">
        <f t="shared" si="94"/>
        <v>10787840.000000002</v>
      </c>
      <c r="BD300" s="14">
        <v>7000</v>
      </c>
      <c r="BE300" s="9">
        <v>1376</v>
      </c>
      <c r="BF300" s="9">
        <f t="shared" si="90"/>
        <v>9632000</v>
      </c>
      <c r="BG300" s="23">
        <f t="shared" si="95"/>
        <v>10787840.000000002</v>
      </c>
      <c r="BH300" s="14">
        <v>7000</v>
      </c>
      <c r="BI300" s="9">
        <v>1376</v>
      </c>
      <c r="BJ300" s="9">
        <f t="shared" si="91"/>
        <v>9632000</v>
      </c>
      <c r="BK300" s="23">
        <f t="shared" si="96"/>
        <v>10787840.000000002</v>
      </c>
      <c r="BL300" s="9"/>
      <c r="BM300" s="9"/>
      <c r="BN300" s="9">
        <f t="shared" si="97"/>
        <v>0</v>
      </c>
      <c r="BO300" s="9">
        <f t="shared" si="98"/>
        <v>0</v>
      </c>
      <c r="BP300" s="9"/>
      <c r="BQ300" s="9"/>
      <c r="BR300" s="9">
        <f t="shared" si="99"/>
        <v>0</v>
      </c>
      <c r="BS300" s="9">
        <f t="shared" si="100"/>
        <v>0</v>
      </c>
      <c r="BT300" s="9"/>
      <c r="BU300" s="9"/>
      <c r="BV300" s="9">
        <f t="shared" si="101"/>
        <v>0</v>
      </c>
      <c r="BW300" s="9">
        <f t="shared" si="102"/>
        <v>0</v>
      </c>
      <c r="BX300" s="9"/>
      <c r="BY300" s="9"/>
      <c r="BZ300" s="9">
        <f t="shared" si="103"/>
        <v>0</v>
      </c>
      <c r="CA300" s="9">
        <f t="shared" si="104"/>
        <v>0</v>
      </c>
      <c r="CB300" s="9"/>
      <c r="CC300" s="9"/>
      <c r="CD300" s="9">
        <f t="shared" si="105"/>
        <v>0</v>
      </c>
      <c r="CE300" s="9">
        <f t="shared" si="106"/>
        <v>0</v>
      </c>
      <c r="CF300" s="9"/>
      <c r="CG300" s="9"/>
      <c r="CH300" s="9">
        <f t="shared" si="107"/>
        <v>0</v>
      </c>
      <c r="CI300" s="9">
        <f t="shared" si="108"/>
        <v>0</v>
      </c>
      <c r="CJ300" s="9"/>
      <c r="CK300" s="9"/>
      <c r="CL300" s="9">
        <f t="shared" si="109"/>
        <v>0</v>
      </c>
      <c r="CM300" s="9">
        <f t="shared" si="110"/>
        <v>0</v>
      </c>
      <c r="CN300" s="9"/>
      <c r="CO300" s="9"/>
      <c r="CP300" s="9">
        <f t="shared" si="111"/>
        <v>0</v>
      </c>
      <c r="CQ300" s="9">
        <f t="shared" si="112"/>
        <v>0</v>
      </c>
      <c r="CR300" s="9"/>
      <c r="CS300" s="9"/>
      <c r="CT300" s="9">
        <f t="shared" si="113"/>
        <v>0</v>
      </c>
      <c r="CU300" s="9">
        <f t="shared" si="114"/>
        <v>0</v>
      </c>
      <c r="CV300" s="9"/>
      <c r="CW300" s="9"/>
      <c r="CX300" s="9">
        <f t="shared" si="115"/>
        <v>0</v>
      </c>
      <c r="CY300" s="9">
        <f t="shared" si="116"/>
        <v>0</v>
      </c>
      <c r="CZ300" s="9"/>
      <c r="DA300" s="9"/>
      <c r="DB300" s="9">
        <f t="shared" si="117"/>
        <v>0</v>
      </c>
      <c r="DC300" s="9">
        <f t="shared" si="118"/>
        <v>0</v>
      </c>
      <c r="DD300" s="9"/>
      <c r="DE300" s="9"/>
      <c r="DF300" s="9">
        <f t="shared" si="119"/>
        <v>0</v>
      </c>
      <c r="DG300" s="9">
        <f t="shared" si="120"/>
        <v>0</v>
      </c>
      <c r="DH300" s="9"/>
      <c r="DI300" s="9"/>
      <c r="DJ300" s="9">
        <f t="shared" si="121"/>
        <v>0</v>
      </c>
      <c r="DK300" s="9">
        <f t="shared" si="122"/>
        <v>0</v>
      </c>
      <c r="DL300" s="9"/>
      <c r="DM300" s="9"/>
      <c r="DN300" s="9">
        <f t="shared" si="123"/>
        <v>0</v>
      </c>
      <c r="DO300" s="9">
        <f t="shared" si="124"/>
        <v>0</v>
      </c>
      <c r="DP300" s="9"/>
      <c r="DQ300" s="9"/>
      <c r="DR300" s="9">
        <f t="shared" si="125"/>
        <v>0</v>
      </c>
      <c r="DS300" s="9">
        <f t="shared" si="126"/>
        <v>0</v>
      </c>
      <c r="DT300" s="9"/>
      <c r="DU300" s="9"/>
      <c r="DV300" s="9">
        <f t="shared" si="127"/>
        <v>0</v>
      </c>
      <c r="DW300" s="9">
        <f t="shared" si="128"/>
        <v>0</v>
      </c>
      <c r="DX300" s="9"/>
      <c r="DY300" s="9"/>
      <c r="DZ300" s="9">
        <f t="shared" si="129"/>
        <v>0</v>
      </c>
      <c r="EA300" s="9">
        <f t="shared" si="130"/>
        <v>0</v>
      </c>
      <c r="EB300" s="9"/>
      <c r="EC300" s="9"/>
      <c r="ED300" s="9"/>
      <c r="EE300" s="9"/>
      <c r="EF300" s="9"/>
      <c r="EG300" s="9"/>
      <c r="EH300" s="9"/>
      <c r="EI300" s="9"/>
      <c r="EJ300" s="23">
        <f t="shared" si="132"/>
        <v>66500</v>
      </c>
      <c r="EK300" s="23">
        <v>0</v>
      </c>
      <c r="EL300" s="23">
        <v>0</v>
      </c>
      <c r="EM300" s="29" t="s">
        <v>95</v>
      </c>
      <c r="EN300" s="20" t="s">
        <v>556</v>
      </c>
      <c r="EO300" s="20" t="s">
        <v>557</v>
      </c>
      <c r="EP300" s="20"/>
      <c r="EQ300" s="20"/>
      <c r="ER300" s="20"/>
      <c r="ES300" s="20"/>
      <c r="ET300" s="20"/>
      <c r="EU300" s="20"/>
      <c r="EV300" s="20"/>
      <c r="EW300" s="20"/>
      <c r="EX300" s="20"/>
      <c r="EY300" s="40" t="s">
        <v>558</v>
      </c>
      <c r="EZ300" s="10" t="s">
        <v>559</v>
      </c>
      <c r="FA300" s="46" t="s">
        <v>258</v>
      </c>
    </row>
    <row r="301" spans="1:157" ht="19.5" customHeight="1">
      <c r="A301" s="25" t="s">
        <v>469</v>
      </c>
      <c r="B301" s="40" t="s">
        <v>415</v>
      </c>
      <c r="C301" s="40" t="s">
        <v>416</v>
      </c>
      <c r="D301" s="40" t="s">
        <v>416</v>
      </c>
      <c r="E301" s="40" t="s">
        <v>65</v>
      </c>
      <c r="F301" s="40"/>
      <c r="G301" s="40"/>
      <c r="H301" s="40">
        <v>100</v>
      </c>
      <c r="I301" s="40">
        <v>710000000</v>
      </c>
      <c r="J301" s="40" t="s">
        <v>227</v>
      </c>
      <c r="K301" s="40" t="s">
        <v>405</v>
      </c>
      <c r="L301" s="40" t="s">
        <v>31</v>
      </c>
      <c r="M301" s="40">
        <v>310000000</v>
      </c>
      <c r="N301" s="40" t="s">
        <v>470</v>
      </c>
      <c r="O301" s="40"/>
      <c r="P301" s="40" t="s">
        <v>418</v>
      </c>
      <c r="Q301" s="40"/>
      <c r="R301" s="40"/>
      <c r="S301" s="40">
        <v>0</v>
      </c>
      <c r="T301" s="40">
        <v>0</v>
      </c>
      <c r="U301" s="40">
        <v>100</v>
      </c>
      <c r="V301" s="40" t="s">
        <v>419</v>
      </c>
      <c r="W301" s="40" t="s">
        <v>76</v>
      </c>
      <c r="X301" s="14">
        <v>4074</v>
      </c>
      <c r="Y301" s="9">
        <v>1376</v>
      </c>
      <c r="Z301" s="9">
        <f t="shared" si="77"/>
        <v>5605824</v>
      </c>
      <c r="AA301" s="23">
        <f t="shared" si="78"/>
        <v>6278522.880000001</v>
      </c>
      <c r="AB301" s="14">
        <v>8148</v>
      </c>
      <c r="AC301" s="9">
        <v>1376</v>
      </c>
      <c r="AD301" s="9">
        <f t="shared" si="79"/>
        <v>11211648</v>
      </c>
      <c r="AE301" s="23">
        <f t="shared" si="83"/>
        <v>12557045.760000002</v>
      </c>
      <c r="AF301" s="14">
        <v>8148</v>
      </c>
      <c r="AG301" s="9">
        <v>1376</v>
      </c>
      <c r="AH301" s="9">
        <f t="shared" si="80"/>
        <v>11211648</v>
      </c>
      <c r="AI301" s="23">
        <f t="shared" si="84"/>
        <v>12557045.760000002</v>
      </c>
      <c r="AJ301" s="14">
        <v>8148</v>
      </c>
      <c r="AK301" s="9">
        <v>1376</v>
      </c>
      <c r="AL301" s="9">
        <f t="shared" si="81"/>
        <v>11211648</v>
      </c>
      <c r="AM301" s="23">
        <f t="shared" si="85"/>
        <v>12557045.760000002</v>
      </c>
      <c r="AN301" s="14">
        <v>8148</v>
      </c>
      <c r="AO301" s="9">
        <v>1376</v>
      </c>
      <c r="AP301" s="9">
        <f t="shared" si="82"/>
        <v>11211648</v>
      </c>
      <c r="AQ301" s="23">
        <f t="shared" si="86"/>
        <v>12557045.760000002</v>
      </c>
      <c r="AR301" s="14">
        <v>8148</v>
      </c>
      <c r="AS301" s="9">
        <v>1376</v>
      </c>
      <c r="AT301" s="9">
        <f t="shared" si="87"/>
        <v>11211648</v>
      </c>
      <c r="AU301" s="23">
        <f t="shared" si="92"/>
        <v>12557045.760000002</v>
      </c>
      <c r="AV301" s="14">
        <v>8148</v>
      </c>
      <c r="AW301" s="9">
        <v>1376</v>
      </c>
      <c r="AX301" s="9">
        <f t="shared" si="88"/>
        <v>11211648</v>
      </c>
      <c r="AY301" s="23">
        <f t="shared" si="93"/>
        <v>12557045.760000002</v>
      </c>
      <c r="AZ301" s="14">
        <v>8148</v>
      </c>
      <c r="BA301" s="9">
        <v>1376</v>
      </c>
      <c r="BB301" s="9">
        <f t="shared" si="89"/>
        <v>11211648</v>
      </c>
      <c r="BC301" s="23">
        <f t="shared" si="94"/>
        <v>12557045.760000002</v>
      </c>
      <c r="BD301" s="14">
        <v>8148</v>
      </c>
      <c r="BE301" s="9">
        <v>1376</v>
      </c>
      <c r="BF301" s="9">
        <f t="shared" si="90"/>
        <v>11211648</v>
      </c>
      <c r="BG301" s="23">
        <f t="shared" si="95"/>
        <v>12557045.760000002</v>
      </c>
      <c r="BH301" s="14">
        <v>8148</v>
      </c>
      <c r="BI301" s="9">
        <v>1376</v>
      </c>
      <c r="BJ301" s="9">
        <f t="shared" si="91"/>
        <v>11211648</v>
      </c>
      <c r="BK301" s="23">
        <f t="shared" si="96"/>
        <v>12557045.760000002</v>
      </c>
      <c r="BL301" s="9"/>
      <c r="BM301" s="9"/>
      <c r="BN301" s="9">
        <f t="shared" si="97"/>
        <v>0</v>
      </c>
      <c r="BO301" s="9">
        <f t="shared" si="98"/>
        <v>0</v>
      </c>
      <c r="BP301" s="9"/>
      <c r="BQ301" s="9"/>
      <c r="BR301" s="9">
        <f t="shared" si="99"/>
        <v>0</v>
      </c>
      <c r="BS301" s="9">
        <f t="shared" si="100"/>
        <v>0</v>
      </c>
      <c r="BT301" s="9"/>
      <c r="BU301" s="9"/>
      <c r="BV301" s="9">
        <f t="shared" si="101"/>
        <v>0</v>
      </c>
      <c r="BW301" s="9">
        <f t="shared" si="102"/>
        <v>0</v>
      </c>
      <c r="BX301" s="9"/>
      <c r="BY301" s="9"/>
      <c r="BZ301" s="9">
        <f t="shared" si="103"/>
        <v>0</v>
      </c>
      <c r="CA301" s="9">
        <f t="shared" si="104"/>
        <v>0</v>
      </c>
      <c r="CB301" s="9"/>
      <c r="CC301" s="9"/>
      <c r="CD301" s="9">
        <f t="shared" si="105"/>
        <v>0</v>
      </c>
      <c r="CE301" s="9">
        <f t="shared" si="106"/>
        <v>0</v>
      </c>
      <c r="CF301" s="9"/>
      <c r="CG301" s="9"/>
      <c r="CH301" s="9">
        <f t="shared" si="107"/>
        <v>0</v>
      </c>
      <c r="CI301" s="9">
        <f t="shared" si="108"/>
        <v>0</v>
      </c>
      <c r="CJ301" s="9"/>
      <c r="CK301" s="9"/>
      <c r="CL301" s="9">
        <f t="shared" si="109"/>
        <v>0</v>
      </c>
      <c r="CM301" s="9">
        <f t="shared" si="110"/>
        <v>0</v>
      </c>
      <c r="CN301" s="9"/>
      <c r="CO301" s="9"/>
      <c r="CP301" s="9">
        <f t="shared" si="111"/>
        <v>0</v>
      </c>
      <c r="CQ301" s="9">
        <f t="shared" si="112"/>
        <v>0</v>
      </c>
      <c r="CR301" s="9"/>
      <c r="CS301" s="9"/>
      <c r="CT301" s="9">
        <f t="shared" si="113"/>
        <v>0</v>
      </c>
      <c r="CU301" s="9">
        <f t="shared" si="114"/>
        <v>0</v>
      </c>
      <c r="CV301" s="9"/>
      <c r="CW301" s="9"/>
      <c r="CX301" s="9">
        <f t="shared" si="115"/>
        <v>0</v>
      </c>
      <c r="CY301" s="9">
        <f t="shared" si="116"/>
        <v>0</v>
      </c>
      <c r="CZ301" s="9"/>
      <c r="DA301" s="9"/>
      <c r="DB301" s="9">
        <f t="shared" si="117"/>
        <v>0</v>
      </c>
      <c r="DC301" s="9">
        <f t="shared" si="118"/>
        <v>0</v>
      </c>
      <c r="DD301" s="9"/>
      <c r="DE301" s="9"/>
      <c r="DF301" s="9">
        <f t="shared" si="119"/>
        <v>0</v>
      </c>
      <c r="DG301" s="9">
        <f t="shared" si="120"/>
        <v>0</v>
      </c>
      <c r="DH301" s="9"/>
      <c r="DI301" s="9"/>
      <c r="DJ301" s="9">
        <f t="shared" si="121"/>
        <v>0</v>
      </c>
      <c r="DK301" s="9">
        <f t="shared" si="122"/>
        <v>0</v>
      </c>
      <c r="DL301" s="9"/>
      <c r="DM301" s="9"/>
      <c r="DN301" s="9">
        <f t="shared" si="123"/>
        <v>0</v>
      </c>
      <c r="DO301" s="9">
        <f t="shared" si="124"/>
        <v>0</v>
      </c>
      <c r="DP301" s="9"/>
      <c r="DQ301" s="9"/>
      <c r="DR301" s="9">
        <f t="shared" si="125"/>
        <v>0</v>
      </c>
      <c r="DS301" s="9">
        <f t="shared" si="126"/>
        <v>0</v>
      </c>
      <c r="DT301" s="9"/>
      <c r="DU301" s="9"/>
      <c r="DV301" s="9">
        <f t="shared" si="127"/>
        <v>0</v>
      </c>
      <c r="DW301" s="9">
        <f t="shared" si="128"/>
        <v>0</v>
      </c>
      <c r="DX301" s="9"/>
      <c r="DY301" s="9"/>
      <c r="DZ301" s="9">
        <f t="shared" si="129"/>
        <v>0</v>
      </c>
      <c r="EA301" s="9">
        <f t="shared" si="130"/>
        <v>0</v>
      </c>
      <c r="EB301" s="9"/>
      <c r="EC301" s="9"/>
      <c r="ED301" s="9"/>
      <c r="EE301" s="9"/>
      <c r="EF301" s="9"/>
      <c r="EG301" s="9"/>
      <c r="EH301" s="9"/>
      <c r="EI301" s="9"/>
      <c r="EJ301" s="23">
        <f t="shared" si="132"/>
        <v>77406</v>
      </c>
      <c r="EK301" s="23">
        <v>0</v>
      </c>
      <c r="EL301" s="23">
        <v>0</v>
      </c>
      <c r="EM301" s="29" t="s">
        <v>95</v>
      </c>
      <c r="EN301" s="20" t="s">
        <v>556</v>
      </c>
      <c r="EO301" s="20" t="s">
        <v>557</v>
      </c>
      <c r="EP301" s="20"/>
      <c r="EQ301" s="20"/>
      <c r="ER301" s="20"/>
      <c r="ES301" s="20"/>
      <c r="ET301" s="20"/>
      <c r="EU301" s="20"/>
      <c r="EV301" s="20"/>
      <c r="EW301" s="20"/>
      <c r="EX301" s="20"/>
      <c r="EY301" s="40" t="s">
        <v>558</v>
      </c>
      <c r="EZ301" s="10" t="s">
        <v>559</v>
      </c>
      <c r="FA301" s="46" t="s">
        <v>258</v>
      </c>
    </row>
    <row r="302" spans="1:157" ht="19.5" customHeight="1">
      <c r="A302" s="25" t="s">
        <v>471</v>
      </c>
      <c r="B302" s="40" t="s">
        <v>415</v>
      </c>
      <c r="C302" s="40" t="s">
        <v>416</v>
      </c>
      <c r="D302" s="40" t="s">
        <v>416</v>
      </c>
      <c r="E302" s="40" t="s">
        <v>65</v>
      </c>
      <c r="F302" s="40"/>
      <c r="G302" s="40"/>
      <c r="H302" s="40">
        <v>100</v>
      </c>
      <c r="I302" s="40">
        <v>710000000</v>
      </c>
      <c r="J302" s="40" t="s">
        <v>227</v>
      </c>
      <c r="K302" s="40" t="s">
        <v>405</v>
      </c>
      <c r="L302" s="40" t="s">
        <v>31</v>
      </c>
      <c r="M302" s="40">
        <v>310000000</v>
      </c>
      <c r="N302" s="40" t="s">
        <v>472</v>
      </c>
      <c r="O302" s="40"/>
      <c r="P302" s="40" t="s">
        <v>418</v>
      </c>
      <c r="Q302" s="40"/>
      <c r="R302" s="40"/>
      <c r="S302" s="40">
        <v>0</v>
      </c>
      <c r="T302" s="40">
        <v>0</v>
      </c>
      <c r="U302" s="40">
        <v>100</v>
      </c>
      <c r="V302" s="40" t="s">
        <v>419</v>
      </c>
      <c r="W302" s="40" t="s">
        <v>76</v>
      </c>
      <c r="X302" s="14">
        <v>19198</v>
      </c>
      <c r="Y302" s="9">
        <v>1376</v>
      </c>
      <c r="Z302" s="9">
        <f t="shared" si="77"/>
        <v>26416448</v>
      </c>
      <c r="AA302" s="23">
        <f t="shared" si="78"/>
        <v>29586421.76</v>
      </c>
      <c r="AB302" s="14">
        <v>38397</v>
      </c>
      <c r="AC302" s="9">
        <v>1376</v>
      </c>
      <c r="AD302" s="9">
        <f t="shared" si="79"/>
        <v>52834272</v>
      </c>
      <c r="AE302" s="23">
        <f t="shared" si="83"/>
        <v>59174384.64000001</v>
      </c>
      <c r="AF302" s="14">
        <v>38397</v>
      </c>
      <c r="AG302" s="9">
        <v>1376</v>
      </c>
      <c r="AH302" s="9">
        <f t="shared" si="80"/>
        <v>52834272</v>
      </c>
      <c r="AI302" s="23">
        <f t="shared" si="84"/>
        <v>59174384.64000001</v>
      </c>
      <c r="AJ302" s="14">
        <v>38397</v>
      </c>
      <c r="AK302" s="9">
        <v>1376</v>
      </c>
      <c r="AL302" s="9">
        <f t="shared" si="81"/>
        <v>52834272</v>
      </c>
      <c r="AM302" s="23">
        <f t="shared" si="85"/>
        <v>59174384.64000001</v>
      </c>
      <c r="AN302" s="14">
        <v>38397</v>
      </c>
      <c r="AO302" s="9">
        <v>1376</v>
      </c>
      <c r="AP302" s="9">
        <f t="shared" si="82"/>
        <v>52834272</v>
      </c>
      <c r="AQ302" s="23">
        <f t="shared" si="86"/>
        <v>59174384.64000001</v>
      </c>
      <c r="AR302" s="14">
        <v>38397</v>
      </c>
      <c r="AS302" s="9">
        <v>1376</v>
      </c>
      <c r="AT302" s="9">
        <f t="shared" si="87"/>
        <v>52834272</v>
      </c>
      <c r="AU302" s="23">
        <f t="shared" si="92"/>
        <v>59174384.64000001</v>
      </c>
      <c r="AV302" s="14">
        <v>38397</v>
      </c>
      <c r="AW302" s="9">
        <v>1376</v>
      </c>
      <c r="AX302" s="9">
        <f t="shared" si="88"/>
        <v>52834272</v>
      </c>
      <c r="AY302" s="23">
        <f t="shared" si="93"/>
        <v>59174384.64000001</v>
      </c>
      <c r="AZ302" s="14">
        <v>38397</v>
      </c>
      <c r="BA302" s="9">
        <v>1376</v>
      </c>
      <c r="BB302" s="9">
        <f t="shared" si="89"/>
        <v>52834272</v>
      </c>
      <c r="BC302" s="23">
        <f t="shared" si="94"/>
        <v>59174384.64000001</v>
      </c>
      <c r="BD302" s="14">
        <v>38397</v>
      </c>
      <c r="BE302" s="9">
        <v>1376</v>
      </c>
      <c r="BF302" s="9">
        <f t="shared" si="90"/>
        <v>52834272</v>
      </c>
      <c r="BG302" s="23">
        <f t="shared" si="95"/>
        <v>59174384.64000001</v>
      </c>
      <c r="BH302" s="14">
        <v>38397</v>
      </c>
      <c r="BI302" s="9">
        <v>1376</v>
      </c>
      <c r="BJ302" s="9">
        <f t="shared" si="91"/>
        <v>52834272</v>
      </c>
      <c r="BK302" s="23">
        <f t="shared" si="96"/>
        <v>59174384.64000001</v>
      </c>
      <c r="BL302" s="9"/>
      <c r="BM302" s="9"/>
      <c r="BN302" s="9">
        <f t="shared" si="97"/>
        <v>0</v>
      </c>
      <c r="BO302" s="9">
        <f t="shared" si="98"/>
        <v>0</v>
      </c>
      <c r="BP302" s="9"/>
      <c r="BQ302" s="9"/>
      <c r="BR302" s="9">
        <f t="shared" si="99"/>
        <v>0</v>
      </c>
      <c r="BS302" s="9">
        <f t="shared" si="100"/>
        <v>0</v>
      </c>
      <c r="BT302" s="9"/>
      <c r="BU302" s="9"/>
      <c r="BV302" s="9">
        <f t="shared" si="101"/>
        <v>0</v>
      </c>
      <c r="BW302" s="9">
        <f t="shared" si="102"/>
        <v>0</v>
      </c>
      <c r="BX302" s="9"/>
      <c r="BY302" s="9"/>
      <c r="BZ302" s="9">
        <f t="shared" si="103"/>
        <v>0</v>
      </c>
      <c r="CA302" s="9">
        <f t="shared" si="104"/>
        <v>0</v>
      </c>
      <c r="CB302" s="9"/>
      <c r="CC302" s="9"/>
      <c r="CD302" s="9">
        <f t="shared" si="105"/>
        <v>0</v>
      </c>
      <c r="CE302" s="9">
        <f t="shared" si="106"/>
        <v>0</v>
      </c>
      <c r="CF302" s="9"/>
      <c r="CG302" s="9"/>
      <c r="CH302" s="9">
        <f t="shared" si="107"/>
        <v>0</v>
      </c>
      <c r="CI302" s="9">
        <f t="shared" si="108"/>
        <v>0</v>
      </c>
      <c r="CJ302" s="9"/>
      <c r="CK302" s="9"/>
      <c r="CL302" s="9">
        <f t="shared" si="109"/>
        <v>0</v>
      </c>
      <c r="CM302" s="9">
        <f t="shared" si="110"/>
        <v>0</v>
      </c>
      <c r="CN302" s="9"/>
      <c r="CO302" s="9"/>
      <c r="CP302" s="9">
        <f t="shared" si="111"/>
        <v>0</v>
      </c>
      <c r="CQ302" s="9">
        <f t="shared" si="112"/>
        <v>0</v>
      </c>
      <c r="CR302" s="9"/>
      <c r="CS302" s="9"/>
      <c r="CT302" s="9">
        <f t="shared" si="113"/>
        <v>0</v>
      </c>
      <c r="CU302" s="9">
        <f t="shared" si="114"/>
        <v>0</v>
      </c>
      <c r="CV302" s="9"/>
      <c r="CW302" s="9"/>
      <c r="CX302" s="9">
        <f t="shared" si="115"/>
        <v>0</v>
      </c>
      <c r="CY302" s="9">
        <f t="shared" si="116"/>
        <v>0</v>
      </c>
      <c r="CZ302" s="9"/>
      <c r="DA302" s="9"/>
      <c r="DB302" s="9">
        <f t="shared" si="117"/>
        <v>0</v>
      </c>
      <c r="DC302" s="9">
        <f t="shared" si="118"/>
        <v>0</v>
      </c>
      <c r="DD302" s="9"/>
      <c r="DE302" s="9"/>
      <c r="DF302" s="9">
        <f t="shared" si="119"/>
        <v>0</v>
      </c>
      <c r="DG302" s="9">
        <f t="shared" si="120"/>
        <v>0</v>
      </c>
      <c r="DH302" s="9"/>
      <c r="DI302" s="9"/>
      <c r="DJ302" s="9">
        <f t="shared" si="121"/>
        <v>0</v>
      </c>
      <c r="DK302" s="9">
        <f t="shared" si="122"/>
        <v>0</v>
      </c>
      <c r="DL302" s="9"/>
      <c r="DM302" s="9"/>
      <c r="DN302" s="9">
        <f t="shared" si="123"/>
        <v>0</v>
      </c>
      <c r="DO302" s="9">
        <f t="shared" si="124"/>
        <v>0</v>
      </c>
      <c r="DP302" s="9"/>
      <c r="DQ302" s="9"/>
      <c r="DR302" s="9">
        <f t="shared" si="125"/>
        <v>0</v>
      </c>
      <c r="DS302" s="9">
        <f t="shared" si="126"/>
        <v>0</v>
      </c>
      <c r="DT302" s="9"/>
      <c r="DU302" s="9"/>
      <c r="DV302" s="9">
        <f t="shared" si="127"/>
        <v>0</v>
      </c>
      <c r="DW302" s="9">
        <f t="shared" si="128"/>
        <v>0</v>
      </c>
      <c r="DX302" s="9"/>
      <c r="DY302" s="9"/>
      <c r="DZ302" s="9">
        <f t="shared" si="129"/>
        <v>0</v>
      </c>
      <c r="EA302" s="9">
        <f t="shared" si="130"/>
        <v>0</v>
      </c>
      <c r="EB302" s="9"/>
      <c r="EC302" s="9"/>
      <c r="ED302" s="9"/>
      <c r="EE302" s="9"/>
      <c r="EF302" s="9"/>
      <c r="EG302" s="9"/>
      <c r="EH302" s="9"/>
      <c r="EI302" s="9"/>
      <c r="EJ302" s="23">
        <f t="shared" si="132"/>
        <v>364771</v>
      </c>
      <c r="EK302" s="23">
        <v>0</v>
      </c>
      <c r="EL302" s="23">
        <v>0</v>
      </c>
      <c r="EM302" s="29" t="s">
        <v>95</v>
      </c>
      <c r="EN302" s="20" t="s">
        <v>556</v>
      </c>
      <c r="EO302" s="20" t="s">
        <v>557</v>
      </c>
      <c r="EP302" s="20"/>
      <c r="EQ302" s="20"/>
      <c r="ER302" s="20"/>
      <c r="ES302" s="20"/>
      <c r="ET302" s="20"/>
      <c r="EU302" s="20"/>
      <c r="EV302" s="20"/>
      <c r="EW302" s="20"/>
      <c r="EX302" s="20"/>
      <c r="EY302" s="40" t="s">
        <v>558</v>
      </c>
      <c r="EZ302" s="10" t="s">
        <v>559</v>
      </c>
      <c r="FA302" s="46" t="s">
        <v>258</v>
      </c>
    </row>
    <row r="303" spans="1:157" ht="19.5" customHeight="1">
      <c r="A303" s="25" t="s">
        <v>473</v>
      </c>
      <c r="B303" s="40" t="s">
        <v>415</v>
      </c>
      <c r="C303" s="40" t="s">
        <v>416</v>
      </c>
      <c r="D303" s="40" t="s">
        <v>416</v>
      </c>
      <c r="E303" s="40" t="s">
        <v>65</v>
      </c>
      <c r="F303" s="40"/>
      <c r="G303" s="40"/>
      <c r="H303" s="40">
        <v>100</v>
      </c>
      <c r="I303" s="40">
        <v>710000000</v>
      </c>
      <c r="J303" s="40" t="s">
        <v>227</v>
      </c>
      <c r="K303" s="40" t="s">
        <v>405</v>
      </c>
      <c r="L303" s="40" t="s">
        <v>31</v>
      </c>
      <c r="M303" s="40" t="s">
        <v>474</v>
      </c>
      <c r="N303" s="40" t="s">
        <v>475</v>
      </c>
      <c r="O303" s="40"/>
      <c r="P303" s="40" t="s">
        <v>418</v>
      </c>
      <c r="Q303" s="40"/>
      <c r="R303" s="40"/>
      <c r="S303" s="40">
        <v>0</v>
      </c>
      <c r="T303" s="40">
        <v>0</v>
      </c>
      <c r="U303" s="40">
        <v>100</v>
      </c>
      <c r="V303" s="40" t="s">
        <v>419</v>
      </c>
      <c r="W303" s="40" t="s">
        <v>76</v>
      </c>
      <c r="X303" s="14">
        <v>2500</v>
      </c>
      <c r="Y303" s="9">
        <v>1376</v>
      </c>
      <c r="Z303" s="9">
        <f t="shared" si="77"/>
        <v>3440000</v>
      </c>
      <c r="AA303" s="23">
        <f t="shared" si="78"/>
        <v>3852800.0000000005</v>
      </c>
      <c r="AB303" s="14">
        <v>5000</v>
      </c>
      <c r="AC303" s="9">
        <v>1376</v>
      </c>
      <c r="AD303" s="9">
        <f t="shared" si="79"/>
        <v>6880000</v>
      </c>
      <c r="AE303" s="23">
        <f t="shared" si="83"/>
        <v>7705600.000000001</v>
      </c>
      <c r="AF303" s="14">
        <v>5000</v>
      </c>
      <c r="AG303" s="9">
        <v>1376</v>
      </c>
      <c r="AH303" s="9">
        <f t="shared" si="80"/>
        <v>6880000</v>
      </c>
      <c r="AI303" s="23">
        <f t="shared" si="84"/>
        <v>7705600.000000001</v>
      </c>
      <c r="AJ303" s="14">
        <v>5000</v>
      </c>
      <c r="AK303" s="9">
        <v>1376</v>
      </c>
      <c r="AL303" s="9">
        <f t="shared" si="81"/>
        <v>6880000</v>
      </c>
      <c r="AM303" s="23">
        <f t="shared" si="85"/>
        <v>7705600.000000001</v>
      </c>
      <c r="AN303" s="14">
        <v>5000</v>
      </c>
      <c r="AO303" s="9">
        <v>1376</v>
      </c>
      <c r="AP303" s="9">
        <f t="shared" si="82"/>
        <v>6880000</v>
      </c>
      <c r="AQ303" s="23">
        <f t="shared" si="86"/>
        <v>7705600.000000001</v>
      </c>
      <c r="AR303" s="14">
        <v>5000</v>
      </c>
      <c r="AS303" s="9">
        <v>1376</v>
      </c>
      <c r="AT303" s="9">
        <f t="shared" si="87"/>
        <v>6880000</v>
      </c>
      <c r="AU303" s="23">
        <f t="shared" si="92"/>
        <v>7705600.000000001</v>
      </c>
      <c r="AV303" s="14">
        <v>5000</v>
      </c>
      <c r="AW303" s="9">
        <v>1376</v>
      </c>
      <c r="AX303" s="9">
        <f t="shared" si="88"/>
        <v>6880000</v>
      </c>
      <c r="AY303" s="23">
        <f t="shared" si="93"/>
        <v>7705600.000000001</v>
      </c>
      <c r="AZ303" s="14">
        <v>5000</v>
      </c>
      <c r="BA303" s="9">
        <v>1376</v>
      </c>
      <c r="BB303" s="9">
        <f t="shared" si="89"/>
        <v>6880000</v>
      </c>
      <c r="BC303" s="23">
        <f t="shared" si="94"/>
        <v>7705600.000000001</v>
      </c>
      <c r="BD303" s="14">
        <v>5000</v>
      </c>
      <c r="BE303" s="9">
        <v>1376</v>
      </c>
      <c r="BF303" s="9">
        <f t="shared" si="90"/>
        <v>6880000</v>
      </c>
      <c r="BG303" s="23">
        <f t="shared" si="95"/>
        <v>7705600.000000001</v>
      </c>
      <c r="BH303" s="14">
        <v>5000</v>
      </c>
      <c r="BI303" s="9">
        <v>1376</v>
      </c>
      <c r="BJ303" s="9">
        <f t="shared" si="91"/>
        <v>6880000</v>
      </c>
      <c r="BK303" s="23">
        <f t="shared" si="96"/>
        <v>7705600.000000001</v>
      </c>
      <c r="BL303" s="9"/>
      <c r="BM303" s="9"/>
      <c r="BN303" s="9">
        <f t="shared" si="97"/>
        <v>0</v>
      </c>
      <c r="BO303" s="9">
        <f t="shared" si="98"/>
        <v>0</v>
      </c>
      <c r="BP303" s="9"/>
      <c r="BQ303" s="9"/>
      <c r="BR303" s="9">
        <f t="shared" si="99"/>
        <v>0</v>
      </c>
      <c r="BS303" s="9">
        <f t="shared" si="100"/>
        <v>0</v>
      </c>
      <c r="BT303" s="9"/>
      <c r="BU303" s="9"/>
      <c r="BV303" s="9">
        <f t="shared" si="101"/>
        <v>0</v>
      </c>
      <c r="BW303" s="9">
        <f t="shared" si="102"/>
        <v>0</v>
      </c>
      <c r="BX303" s="9"/>
      <c r="BY303" s="9"/>
      <c r="BZ303" s="9">
        <f t="shared" si="103"/>
        <v>0</v>
      </c>
      <c r="CA303" s="9">
        <f t="shared" si="104"/>
        <v>0</v>
      </c>
      <c r="CB303" s="9"/>
      <c r="CC303" s="9"/>
      <c r="CD303" s="9">
        <f t="shared" si="105"/>
        <v>0</v>
      </c>
      <c r="CE303" s="9">
        <f t="shared" si="106"/>
        <v>0</v>
      </c>
      <c r="CF303" s="9"/>
      <c r="CG303" s="9"/>
      <c r="CH303" s="9">
        <f t="shared" si="107"/>
        <v>0</v>
      </c>
      <c r="CI303" s="9">
        <f t="shared" si="108"/>
        <v>0</v>
      </c>
      <c r="CJ303" s="9"/>
      <c r="CK303" s="9"/>
      <c r="CL303" s="9">
        <f t="shared" si="109"/>
        <v>0</v>
      </c>
      <c r="CM303" s="9">
        <f t="shared" si="110"/>
        <v>0</v>
      </c>
      <c r="CN303" s="9"/>
      <c r="CO303" s="9"/>
      <c r="CP303" s="9">
        <f t="shared" si="111"/>
        <v>0</v>
      </c>
      <c r="CQ303" s="9">
        <f t="shared" si="112"/>
        <v>0</v>
      </c>
      <c r="CR303" s="9"/>
      <c r="CS303" s="9"/>
      <c r="CT303" s="9">
        <f t="shared" si="113"/>
        <v>0</v>
      </c>
      <c r="CU303" s="9">
        <f t="shared" si="114"/>
        <v>0</v>
      </c>
      <c r="CV303" s="9"/>
      <c r="CW303" s="9"/>
      <c r="CX303" s="9">
        <f t="shared" si="115"/>
        <v>0</v>
      </c>
      <c r="CY303" s="9">
        <f t="shared" si="116"/>
        <v>0</v>
      </c>
      <c r="CZ303" s="9"/>
      <c r="DA303" s="9"/>
      <c r="DB303" s="9">
        <f t="shared" si="117"/>
        <v>0</v>
      </c>
      <c r="DC303" s="9">
        <f t="shared" si="118"/>
        <v>0</v>
      </c>
      <c r="DD303" s="9"/>
      <c r="DE303" s="9"/>
      <c r="DF303" s="9">
        <f t="shared" si="119"/>
        <v>0</v>
      </c>
      <c r="DG303" s="9">
        <f t="shared" si="120"/>
        <v>0</v>
      </c>
      <c r="DH303" s="9"/>
      <c r="DI303" s="9"/>
      <c r="DJ303" s="9">
        <f t="shared" si="121"/>
        <v>0</v>
      </c>
      <c r="DK303" s="9">
        <f t="shared" si="122"/>
        <v>0</v>
      </c>
      <c r="DL303" s="9"/>
      <c r="DM303" s="9"/>
      <c r="DN303" s="9">
        <f t="shared" si="123"/>
        <v>0</v>
      </c>
      <c r="DO303" s="9">
        <f t="shared" si="124"/>
        <v>0</v>
      </c>
      <c r="DP303" s="9"/>
      <c r="DQ303" s="9"/>
      <c r="DR303" s="9">
        <f t="shared" si="125"/>
        <v>0</v>
      </c>
      <c r="DS303" s="9">
        <f t="shared" si="126"/>
        <v>0</v>
      </c>
      <c r="DT303" s="9"/>
      <c r="DU303" s="9"/>
      <c r="DV303" s="9">
        <f t="shared" si="127"/>
        <v>0</v>
      </c>
      <c r="DW303" s="9">
        <f t="shared" si="128"/>
        <v>0</v>
      </c>
      <c r="DX303" s="9"/>
      <c r="DY303" s="9"/>
      <c r="DZ303" s="9">
        <f t="shared" si="129"/>
        <v>0</v>
      </c>
      <c r="EA303" s="9">
        <f t="shared" si="130"/>
        <v>0</v>
      </c>
      <c r="EB303" s="9"/>
      <c r="EC303" s="9"/>
      <c r="ED303" s="9"/>
      <c r="EE303" s="9"/>
      <c r="EF303" s="9"/>
      <c r="EG303" s="9"/>
      <c r="EH303" s="9"/>
      <c r="EI303" s="9"/>
      <c r="EJ303" s="23">
        <f t="shared" si="132"/>
        <v>47500</v>
      </c>
      <c r="EK303" s="23">
        <v>0</v>
      </c>
      <c r="EL303" s="23">
        <v>0</v>
      </c>
      <c r="EM303" s="29" t="s">
        <v>95</v>
      </c>
      <c r="EN303" s="20" t="s">
        <v>556</v>
      </c>
      <c r="EO303" s="20" t="s">
        <v>557</v>
      </c>
      <c r="EP303" s="20"/>
      <c r="EQ303" s="20"/>
      <c r="ER303" s="20"/>
      <c r="ES303" s="20"/>
      <c r="ET303" s="20"/>
      <c r="EU303" s="20"/>
      <c r="EV303" s="20"/>
      <c r="EW303" s="20"/>
      <c r="EX303" s="20"/>
      <c r="EY303" s="40" t="s">
        <v>558</v>
      </c>
      <c r="EZ303" s="10" t="s">
        <v>559</v>
      </c>
      <c r="FA303" s="46" t="s">
        <v>258</v>
      </c>
    </row>
    <row r="304" spans="1:157" ht="19.5" customHeight="1">
      <c r="A304" s="25" t="s">
        <v>476</v>
      </c>
      <c r="B304" s="40" t="s">
        <v>415</v>
      </c>
      <c r="C304" s="40" t="s">
        <v>416</v>
      </c>
      <c r="D304" s="40" t="s">
        <v>416</v>
      </c>
      <c r="E304" s="40" t="s">
        <v>65</v>
      </c>
      <c r="F304" s="40"/>
      <c r="G304" s="40"/>
      <c r="H304" s="40">
        <v>100</v>
      </c>
      <c r="I304" s="40">
        <v>710000000</v>
      </c>
      <c r="J304" s="40" t="s">
        <v>227</v>
      </c>
      <c r="K304" s="40" t="s">
        <v>405</v>
      </c>
      <c r="L304" s="40" t="s">
        <v>31</v>
      </c>
      <c r="M304" s="40">
        <v>350000000</v>
      </c>
      <c r="N304" s="40" t="s">
        <v>477</v>
      </c>
      <c r="O304" s="40"/>
      <c r="P304" s="40" t="s">
        <v>418</v>
      </c>
      <c r="Q304" s="40"/>
      <c r="R304" s="40"/>
      <c r="S304" s="40">
        <v>0</v>
      </c>
      <c r="T304" s="40">
        <v>0</v>
      </c>
      <c r="U304" s="40">
        <v>100</v>
      </c>
      <c r="V304" s="40" t="s">
        <v>419</v>
      </c>
      <c r="W304" s="40" t="s">
        <v>76</v>
      </c>
      <c r="X304" s="14">
        <v>13276</v>
      </c>
      <c r="Y304" s="9">
        <v>1376</v>
      </c>
      <c r="Z304" s="9">
        <f t="shared" si="77"/>
        <v>18267776</v>
      </c>
      <c r="AA304" s="23">
        <f t="shared" si="78"/>
        <v>20459909.12</v>
      </c>
      <c r="AB304" s="14">
        <v>26552</v>
      </c>
      <c r="AC304" s="9">
        <v>1376</v>
      </c>
      <c r="AD304" s="9">
        <f t="shared" si="79"/>
        <v>36535552</v>
      </c>
      <c r="AE304" s="23">
        <f t="shared" si="83"/>
        <v>40919818.24</v>
      </c>
      <c r="AF304" s="14">
        <v>26552</v>
      </c>
      <c r="AG304" s="9">
        <v>1376</v>
      </c>
      <c r="AH304" s="9">
        <f t="shared" si="80"/>
        <v>36535552</v>
      </c>
      <c r="AI304" s="23">
        <f t="shared" si="84"/>
        <v>40919818.24</v>
      </c>
      <c r="AJ304" s="14">
        <v>26552</v>
      </c>
      <c r="AK304" s="9">
        <v>1376</v>
      </c>
      <c r="AL304" s="9">
        <f t="shared" si="81"/>
        <v>36535552</v>
      </c>
      <c r="AM304" s="23">
        <f t="shared" si="85"/>
        <v>40919818.24</v>
      </c>
      <c r="AN304" s="14">
        <v>26552</v>
      </c>
      <c r="AO304" s="9">
        <v>1376</v>
      </c>
      <c r="AP304" s="9">
        <f t="shared" si="82"/>
        <v>36535552</v>
      </c>
      <c r="AQ304" s="23">
        <f t="shared" si="86"/>
        <v>40919818.24</v>
      </c>
      <c r="AR304" s="14">
        <v>26552</v>
      </c>
      <c r="AS304" s="9">
        <v>1376</v>
      </c>
      <c r="AT304" s="9">
        <f t="shared" si="87"/>
        <v>36535552</v>
      </c>
      <c r="AU304" s="23">
        <f t="shared" si="92"/>
        <v>40919818.24</v>
      </c>
      <c r="AV304" s="14">
        <v>26552</v>
      </c>
      <c r="AW304" s="9">
        <v>1376</v>
      </c>
      <c r="AX304" s="9">
        <f t="shared" si="88"/>
        <v>36535552</v>
      </c>
      <c r="AY304" s="23">
        <f t="shared" si="93"/>
        <v>40919818.24</v>
      </c>
      <c r="AZ304" s="14">
        <v>26552</v>
      </c>
      <c r="BA304" s="9">
        <v>1376</v>
      </c>
      <c r="BB304" s="9">
        <f t="shared" si="89"/>
        <v>36535552</v>
      </c>
      <c r="BC304" s="23">
        <f t="shared" si="94"/>
        <v>40919818.24</v>
      </c>
      <c r="BD304" s="14">
        <v>26552</v>
      </c>
      <c r="BE304" s="9">
        <v>1376</v>
      </c>
      <c r="BF304" s="9">
        <f t="shared" si="90"/>
        <v>36535552</v>
      </c>
      <c r="BG304" s="23">
        <f t="shared" si="95"/>
        <v>40919818.24</v>
      </c>
      <c r="BH304" s="14">
        <v>26552</v>
      </c>
      <c r="BI304" s="9">
        <v>1376</v>
      </c>
      <c r="BJ304" s="9">
        <f t="shared" si="91"/>
        <v>36535552</v>
      </c>
      <c r="BK304" s="23">
        <f t="shared" si="96"/>
        <v>40919818.24</v>
      </c>
      <c r="BL304" s="9"/>
      <c r="BM304" s="9"/>
      <c r="BN304" s="9">
        <f t="shared" si="97"/>
        <v>0</v>
      </c>
      <c r="BO304" s="9">
        <f t="shared" si="98"/>
        <v>0</v>
      </c>
      <c r="BP304" s="9"/>
      <c r="BQ304" s="9"/>
      <c r="BR304" s="9">
        <f t="shared" si="99"/>
        <v>0</v>
      </c>
      <c r="BS304" s="9">
        <f t="shared" si="100"/>
        <v>0</v>
      </c>
      <c r="BT304" s="9"/>
      <c r="BU304" s="9"/>
      <c r="BV304" s="9">
        <f t="shared" si="101"/>
        <v>0</v>
      </c>
      <c r="BW304" s="9">
        <f t="shared" si="102"/>
        <v>0</v>
      </c>
      <c r="BX304" s="9"/>
      <c r="BY304" s="9"/>
      <c r="BZ304" s="9">
        <f t="shared" si="103"/>
        <v>0</v>
      </c>
      <c r="CA304" s="9">
        <f t="shared" si="104"/>
        <v>0</v>
      </c>
      <c r="CB304" s="9"/>
      <c r="CC304" s="9"/>
      <c r="CD304" s="9">
        <f t="shared" si="105"/>
        <v>0</v>
      </c>
      <c r="CE304" s="9">
        <f t="shared" si="106"/>
        <v>0</v>
      </c>
      <c r="CF304" s="9"/>
      <c r="CG304" s="9"/>
      <c r="CH304" s="9">
        <f t="shared" si="107"/>
        <v>0</v>
      </c>
      <c r="CI304" s="9">
        <f t="shared" si="108"/>
        <v>0</v>
      </c>
      <c r="CJ304" s="9"/>
      <c r="CK304" s="9"/>
      <c r="CL304" s="9">
        <f t="shared" si="109"/>
        <v>0</v>
      </c>
      <c r="CM304" s="9">
        <f t="shared" si="110"/>
        <v>0</v>
      </c>
      <c r="CN304" s="9"/>
      <c r="CO304" s="9"/>
      <c r="CP304" s="9">
        <f t="shared" si="111"/>
        <v>0</v>
      </c>
      <c r="CQ304" s="9">
        <f t="shared" si="112"/>
        <v>0</v>
      </c>
      <c r="CR304" s="9"/>
      <c r="CS304" s="9"/>
      <c r="CT304" s="9">
        <f t="shared" si="113"/>
        <v>0</v>
      </c>
      <c r="CU304" s="9">
        <f t="shared" si="114"/>
        <v>0</v>
      </c>
      <c r="CV304" s="9"/>
      <c r="CW304" s="9"/>
      <c r="CX304" s="9">
        <f t="shared" si="115"/>
        <v>0</v>
      </c>
      <c r="CY304" s="9">
        <f t="shared" si="116"/>
        <v>0</v>
      </c>
      <c r="CZ304" s="9"/>
      <c r="DA304" s="9"/>
      <c r="DB304" s="9">
        <f t="shared" si="117"/>
        <v>0</v>
      </c>
      <c r="DC304" s="9">
        <f t="shared" si="118"/>
        <v>0</v>
      </c>
      <c r="DD304" s="9"/>
      <c r="DE304" s="9"/>
      <c r="DF304" s="9">
        <f t="shared" si="119"/>
        <v>0</v>
      </c>
      <c r="DG304" s="9">
        <f t="shared" si="120"/>
        <v>0</v>
      </c>
      <c r="DH304" s="9"/>
      <c r="DI304" s="9"/>
      <c r="DJ304" s="9">
        <f t="shared" si="121"/>
        <v>0</v>
      </c>
      <c r="DK304" s="9">
        <f t="shared" si="122"/>
        <v>0</v>
      </c>
      <c r="DL304" s="9"/>
      <c r="DM304" s="9"/>
      <c r="DN304" s="9">
        <f t="shared" si="123"/>
        <v>0</v>
      </c>
      <c r="DO304" s="9">
        <f t="shared" si="124"/>
        <v>0</v>
      </c>
      <c r="DP304" s="9"/>
      <c r="DQ304" s="9"/>
      <c r="DR304" s="9">
        <f t="shared" si="125"/>
        <v>0</v>
      </c>
      <c r="DS304" s="9">
        <f t="shared" si="126"/>
        <v>0</v>
      </c>
      <c r="DT304" s="9"/>
      <c r="DU304" s="9"/>
      <c r="DV304" s="9">
        <f t="shared" si="127"/>
        <v>0</v>
      </c>
      <c r="DW304" s="9">
        <f t="shared" si="128"/>
        <v>0</v>
      </c>
      <c r="DX304" s="9"/>
      <c r="DY304" s="9"/>
      <c r="DZ304" s="9">
        <f t="shared" si="129"/>
        <v>0</v>
      </c>
      <c r="EA304" s="9">
        <f t="shared" si="130"/>
        <v>0</v>
      </c>
      <c r="EB304" s="9"/>
      <c r="EC304" s="9"/>
      <c r="ED304" s="9"/>
      <c r="EE304" s="9"/>
      <c r="EF304" s="9"/>
      <c r="EG304" s="9"/>
      <c r="EH304" s="9"/>
      <c r="EI304" s="9"/>
      <c r="EJ304" s="23">
        <f t="shared" si="132"/>
        <v>252244</v>
      </c>
      <c r="EK304" s="23">
        <v>0</v>
      </c>
      <c r="EL304" s="23">
        <v>0</v>
      </c>
      <c r="EM304" s="29" t="s">
        <v>95</v>
      </c>
      <c r="EN304" s="20" t="s">
        <v>556</v>
      </c>
      <c r="EO304" s="20" t="s">
        <v>557</v>
      </c>
      <c r="EP304" s="20"/>
      <c r="EQ304" s="20"/>
      <c r="ER304" s="20"/>
      <c r="ES304" s="20"/>
      <c r="ET304" s="20"/>
      <c r="EU304" s="20"/>
      <c r="EV304" s="20"/>
      <c r="EW304" s="20"/>
      <c r="EX304" s="20"/>
      <c r="EY304" s="40" t="s">
        <v>558</v>
      </c>
      <c r="EZ304" s="10" t="s">
        <v>559</v>
      </c>
      <c r="FA304" s="46" t="s">
        <v>258</v>
      </c>
    </row>
    <row r="305" spans="1:157" ht="19.5" customHeight="1">
      <c r="A305" s="25" t="s">
        <v>478</v>
      </c>
      <c r="B305" s="40" t="s">
        <v>415</v>
      </c>
      <c r="C305" s="40" t="s">
        <v>416</v>
      </c>
      <c r="D305" s="40" t="s">
        <v>416</v>
      </c>
      <c r="E305" s="40" t="s">
        <v>65</v>
      </c>
      <c r="F305" s="40"/>
      <c r="G305" s="40"/>
      <c r="H305" s="40">
        <v>100</v>
      </c>
      <c r="I305" s="40">
        <v>710000000</v>
      </c>
      <c r="J305" s="40" t="s">
        <v>227</v>
      </c>
      <c r="K305" s="40" t="s">
        <v>405</v>
      </c>
      <c r="L305" s="40" t="s">
        <v>31</v>
      </c>
      <c r="M305" s="11">
        <v>630000000</v>
      </c>
      <c r="N305" s="40" t="s">
        <v>479</v>
      </c>
      <c r="O305" s="40"/>
      <c r="P305" s="40" t="s">
        <v>418</v>
      </c>
      <c r="Q305" s="40"/>
      <c r="R305" s="40"/>
      <c r="S305" s="40">
        <v>0</v>
      </c>
      <c r="T305" s="40">
        <v>0</v>
      </c>
      <c r="U305" s="40">
        <v>100</v>
      </c>
      <c r="V305" s="40" t="s">
        <v>419</v>
      </c>
      <c r="W305" s="40" t="s">
        <v>76</v>
      </c>
      <c r="X305" s="14">
        <v>7500</v>
      </c>
      <c r="Y305" s="9">
        <v>1376</v>
      </c>
      <c r="Z305" s="9">
        <f t="shared" si="77"/>
        <v>10320000</v>
      </c>
      <c r="AA305" s="23">
        <f t="shared" si="78"/>
        <v>11558400.000000002</v>
      </c>
      <c r="AB305" s="14">
        <v>15000</v>
      </c>
      <c r="AC305" s="9">
        <v>1376</v>
      </c>
      <c r="AD305" s="9">
        <f t="shared" si="79"/>
        <v>20640000</v>
      </c>
      <c r="AE305" s="23">
        <f t="shared" si="83"/>
        <v>23116800.000000004</v>
      </c>
      <c r="AF305" s="14">
        <v>15000</v>
      </c>
      <c r="AG305" s="9">
        <v>1376</v>
      </c>
      <c r="AH305" s="9">
        <f t="shared" si="80"/>
        <v>20640000</v>
      </c>
      <c r="AI305" s="23">
        <f t="shared" si="84"/>
        <v>23116800.000000004</v>
      </c>
      <c r="AJ305" s="14">
        <v>15000</v>
      </c>
      <c r="AK305" s="9">
        <v>1376</v>
      </c>
      <c r="AL305" s="9">
        <f t="shared" si="81"/>
        <v>20640000</v>
      </c>
      <c r="AM305" s="23">
        <f t="shared" si="85"/>
        <v>23116800.000000004</v>
      </c>
      <c r="AN305" s="14">
        <v>15000</v>
      </c>
      <c r="AO305" s="9">
        <v>1376</v>
      </c>
      <c r="AP305" s="9">
        <f t="shared" si="82"/>
        <v>20640000</v>
      </c>
      <c r="AQ305" s="23">
        <f t="shared" si="86"/>
        <v>23116800.000000004</v>
      </c>
      <c r="AR305" s="14">
        <v>15000</v>
      </c>
      <c r="AS305" s="9">
        <v>1376</v>
      </c>
      <c r="AT305" s="9">
        <f t="shared" si="87"/>
        <v>20640000</v>
      </c>
      <c r="AU305" s="23">
        <f t="shared" si="92"/>
        <v>23116800.000000004</v>
      </c>
      <c r="AV305" s="14">
        <v>15000</v>
      </c>
      <c r="AW305" s="9">
        <v>1376</v>
      </c>
      <c r="AX305" s="9">
        <f t="shared" si="88"/>
        <v>20640000</v>
      </c>
      <c r="AY305" s="23">
        <f t="shared" si="93"/>
        <v>23116800.000000004</v>
      </c>
      <c r="AZ305" s="14">
        <v>15000</v>
      </c>
      <c r="BA305" s="9">
        <v>1376</v>
      </c>
      <c r="BB305" s="9">
        <f t="shared" si="89"/>
        <v>20640000</v>
      </c>
      <c r="BC305" s="23">
        <f t="shared" si="94"/>
        <v>23116800.000000004</v>
      </c>
      <c r="BD305" s="14">
        <v>15000</v>
      </c>
      <c r="BE305" s="9">
        <v>1376</v>
      </c>
      <c r="BF305" s="9">
        <f t="shared" si="90"/>
        <v>20640000</v>
      </c>
      <c r="BG305" s="23">
        <f t="shared" si="95"/>
        <v>23116800.000000004</v>
      </c>
      <c r="BH305" s="14">
        <v>15000</v>
      </c>
      <c r="BI305" s="9">
        <v>1376</v>
      </c>
      <c r="BJ305" s="9">
        <f t="shared" si="91"/>
        <v>20640000</v>
      </c>
      <c r="BK305" s="23">
        <f t="shared" si="96"/>
        <v>23116800.000000004</v>
      </c>
      <c r="BL305" s="9"/>
      <c r="BM305" s="9"/>
      <c r="BN305" s="9">
        <f t="shared" si="97"/>
        <v>0</v>
      </c>
      <c r="BO305" s="9">
        <f t="shared" si="98"/>
        <v>0</v>
      </c>
      <c r="BP305" s="9"/>
      <c r="BQ305" s="9"/>
      <c r="BR305" s="9">
        <f t="shared" si="99"/>
        <v>0</v>
      </c>
      <c r="BS305" s="9">
        <f t="shared" si="100"/>
        <v>0</v>
      </c>
      <c r="BT305" s="9"/>
      <c r="BU305" s="9"/>
      <c r="BV305" s="9">
        <f t="shared" si="101"/>
        <v>0</v>
      </c>
      <c r="BW305" s="9">
        <f t="shared" si="102"/>
        <v>0</v>
      </c>
      <c r="BX305" s="9"/>
      <c r="BY305" s="9"/>
      <c r="BZ305" s="9">
        <f t="shared" si="103"/>
        <v>0</v>
      </c>
      <c r="CA305" s="9">
        <f t="shared" si="104"/>
        <v>0</v>
      </c>
      <c r="CB305" s="9"/>
      <c r="CC305" s="9"/>
      <c r="CD305" s="9">
        <f t="shared" si="105"/>
        <v>0</v>
      </c>
      <c r="CE305" s="9">
        <f t="shared" si="106"/>
        <v>0</v>
      </c>
      <c r="CF305" s="9"/>
      <c r="CG305" s="9"/>
      <c r="CH305" s="9">
        <f t="shared" si="107"/>
        <v>0</v>
      </c>
      <c r="CI305" s="9">
        <f t="shared" si="108"/>
        <v>0</v>
      </c>
      <c r="CJ305" s="9"/>
      <c r="CK305" s="9"/>
      <c r="CL305" s="9">
        <f t="shared" si="109"/>
        <v>0</v>
      </c>
      <c r="CM305" s="9">
        <f t="shared" si="110"/>
        <v>0</v>
      </c>
      <c r="CN305" s="9"/>
      <c r="CO305" s="9"/>
      <c r="CP305" s="9">
        <f t="shared" si="111"/>
        <v>0</v>
      </c>
      <c r="CQ305" s="9">
        <f t="shared" si="112"/>
        <v>0</v>
      </c>
      <c r="CR305" s="9"/>
      <c r="CS305" s="9"/>
      <c r="CT305" s="9">
        <f t="shared" si="113"/>
        <v>0</v>
      </c>
      <c r="CU305" s="9">
        <f t="shared" si="114"/>
        <v>0</v>
      </c>
      <c r="CV305" s="9"/>
      <c r="CW305" s="9"/>
      <c r="CX305" s="9">
        <f t="shared" si="115"/>
        <v>0</v>
      </c>
      <c r="CY305" s="9">
        <f t="shared" si="116"/>
        <v>0</v>
      </c>
      <c r="CZ305" s="9"/>
      <c r="DA305" s="9"/>
      <c r="DB305" s="9">
        <f t="shared" si="117"/>
        <v>0</v>
      </c>
      <c r="DC305" s="9">
        <f t="shared" si="118"/>
        <v>0</v>
      </c>
      <c r="DD305" s="9"/>
      <c r="DE305" s="9"/>
      <c r="DF305" s="9">
        <f t="shared" si="119"/>
        <v>0</v>
      </c>
      <c r="DG305" s="9">
        <f t="shared" si="120"/>
        <v>0</v>
      </c>
      <c r="DH305" s="9"/>
      <c r="DI305" s="9"/>
      <c r="DJ305" s="9">
        <f t="shared" si="121"/>
        <v>0</v>
      </c>
      <c r="DK305" s="9">
        <f t="shared" si="122"/>
        <v>0</v>
      </c>
      <c r="DL305" s="9"/>
      <c r="DM305" s="9"/>
      <c r="DN305" s="9">
        <f t="shared" si="123"/>
        <v>0</v>
      </c>
      <c r="DO305" s="9">
        <f t="shared" si="124"/>
        <v>0</v>
      </c>
      <c r="DP305" s="9"/>
      <c r="DQ305" s="9"/>
      <c r="DR305" s="9">
        <f t="shared" si="125"/>
        <v>0</v>
      </c>
      <c r="DS305" s="9">
        <f t="shared" si="126"/>
        <v>0</v>
      </c>
      <c r="DT305" s="9"/>
      <c r="DU305" s="9"/>
      <c r="DV305" s="9">
        <f t="shared" si="127"/>
        <v>0</v>
      </c>
      <c r="DW305" s="9">
        <f t="shared" si="128"/>
        <v>0</v>
      </c>
      <c r="DX305" s="9"/>
      <c r="DY305" s="9"/>
      <c r="DZ305" s="9">
        <f t="shared" si="129"/>
        <v>0</v>
      </c>
      <c r="EA305" s="9">
        <f t="shared" si="130"/>
        <v>0</v>
      </c>
      <c r="EB305" s="9"/>
      <c r="EC305" s="9"/>
      <c r="ED305" s="9"/>
      <c r="EE305" s="9"/>
      <c r="EF305" s="9"/>
      <c r="EG305" s="9"/>
      <c r="EH305" s="9"/>
      <c r="EI305" s="9"/>
      <c r="EJ305" s="23">
        <f t="shared" si="132"/>
        <v>142500</v>
      </c>
      <c r="EK305" s="23">
        <v>0</v>
      </c>
      <c r="EL305" s="23">
        <v>0</v>
      </c>
      <c r="EM305" s="29" t="s">
        <v>95</v>
      </c>
      <c r="EN305" s="20" t="s">
        <v>556</v>
      </c>
      <c r="EO305" s="20" t="s">
        <v>557</v>
      </c>
      <c r="EP305" s="20"/>
      <c r="EQ305" s="20"/>
      <c r="ER305" s="20"/>
      <c r="ES305" s="20"/>
      <c r="ET305" s="20"/>
      <c r="EU305" s="20"/>
      <c r="EV305" s="20"/>
      <c r="EW305" s="20"/>
      <c r="EX305" s="20"/>
      <c r="EY305" s="40" t="s">
        <v>558</v>
      </c>
      <c r="EZ305" s="10" t="s">
        <v>559</v>
      </c>
      <c r="FA305" s="46" t="s">
        <v>258</v>
      </c>
    </row>
    <row r="306" spans="1:157" ht="19.5" customHeight="1">
      <c r="A306" s="25" t="s">
        <v>480</v>
      </c>
      <c r="B306" s="40" t="s">
        <v>415</v>
      </c>
      <c r="C306" s="40" t="s">
        <v>416</v>
      </c>
      <c r="D306" s="40" t="s">
        <v>416</v>
      </c>
      <c r="E306" s="40" t="s">
        <v>65</v>
      </c>
      <c r="F306" s="40"/>
      <c r="G306" s="40"/>
      <c r="H306" s="40">
        <v>100</v>
      </c>
      <c r="I306" s="40">
        <v>710000000</v>
      </c>
      <c r="J306" s="40" t="s">
        <v>227</v>
      </c>
      <c r="K306" s="40" t="s">
        <v>405</v>
      </c>
      <c r="L306" s="40" t="s">
        <v>31</v>
      </c>
      <c r="M306" s="40" t="s">
        <v>474</v>
      </c>
      <c r="N306" s="40" t="s">
        <v>481</v>
      </c>
      <c r="O306" s="40"/>
      <c r="P306" s="40" t="s">
        <v>418</v>
      </c>
      <c r="Q306" s="40"/>
      <c r="R306" s="40"/>
      <c r="S306" s="40">
        <v>0</v>
      </c>
      <c r="T306" s="40">
        <v>0</v>
      </c>
      <c r="U306" s="40">
        <v>100</v>
      </c>
      <c r="V306" s="40" t="s">
        <v>419</v>
      </c>
      <c r="W306" s="40" t="s">
        <v>76</v>
      </c>
      <c r="X306" s="14">
        <v>1050</v>
      </c>
      <c r="Y306" s="9">
        <v>1376</v>
      </c>
      <c r="Z306" s="9">
        <f aca="true" t="shared" si="133" ref="Z306:Z337">X306*Y306</f>
        <v>1444800</v>
      </c>
      <c r="AA306" s="23">
        <f aca="true" t="shared" si="134" ref="AA306:AA337">IF(W306="С НДС",Z306*1.12,Z306)</f>
        <v>1618176.0000000002</v>
      </c>
      <c r="AB306" s="14">
        <v>2101</v>
      </c>
      <c r="AC306" s="9">
        <v>1376</v>
      </c>
      <c r="AD306" s="9">
        <f aca="true" t="shared" si="135" ref="AD306:AD337">AB306*AC306</f>
        <v>2890976</v>
      </c>
      <c r="AE306" s="23">
        <f t="shared" si="83"/>
        <v>3237893.12</v>
      </c>
      <c r="AF306" s="14">
        <v>2101</v>
      </c>
      <c r="AG306" s="9">
        <v>1376</v>
      </c>
      <c r="AH306" s="9">
        <f aca="true" t="shared" si="136" ref="AH306:AH337">AF306*AG306</f>
        <v>2890976</v>
      </c>
      <c r="AI306" s="23">
        <f t="shared" si="84"/>
        <v>3237893.12</v>
      </c>
      <c r="AJ306" s="14">
        <v>2101</v>
      </c>
      <c r="AK306" s="9">
        <v>1376</v>
      </c>
      <c r="AL306" s="9">
        <f aca="true" t="shared" si="137" ref="AL306:AL337">AJ306*AK306</f>
        <v>2890976</v>
      </c>
      <c r="AM306" s="23">
        <f t="shared" si="85"/>
        <v>3237893.12</v>
      </c>
      <c r="AN306" s="14">
        <v>2101</v>
      </c>
      <c r="AO306" s="9">
        <v>1376</v>
      </c>
      <c r="AP306" s="9">
        <f aca="true" t="shared" si="138" ref="AP306:AP337">AN306*AO306</f>
        <v>2890976</v>
      </c>
      <c r="AQ306" s="23">
        <f t="shared" si="86"/>
        <v>3237893.12</v>
      </c>
      <c r="AR306" s="14">
        <v>2101</v>
      </c>
      <c r="AS306" s="9">
        <v>1376</v>
      </c>
      <c r="AT306" s="9">
        <f t="shared" si="87"/>
        <v>2890976</v>
      </c>
      <c r="AU306" s="23">
        <f t="shared" si="92"/>
        <v>3237893.12</v>
      </c>
      <c r="AV306" s="14">
        <v>2101</v>
      </c>
      <c r="AW306" s="9">
        <v>1376</v>
      </c>
      <c r="AX306" s="9">
        <f t="shared" si="88"/>
        <v>2890976</v>
      </c>
      <c r="AY306" s="23">
        <f t="shared" si="93"/>
        <v>3237893.12</v>
      </c>
      <c r="AZ306" s="14">
        <v>2101</v>
      </c>
      <c r="BA306" s="9">
        <v>1376</v>
      </c>
      <c r="BB306" s="9">
        <f t="shared" si="89"/>
        <v>2890976</v>
      </c>
      <c r="BC306" s="23">
        <f t="shared" si="94"/>
        <v>3237893.12</v>
      </c>
      <c r="BD306" s="14">
        <v>2101</v>
      </c>
      <c r="BE306" s="9">
        <v>1376</v>
      </c>
      <c r="BF306" s="9">
        <f t="shared" si="90"/>
        <v>2890976</v>
      </c>
      <c r="BG306" s="23">
        <f t="shared" si="95"/>
        <v>3237893.12</v>
      </c>
      <c r="BH306" s="14">
        <v>2101</v>
      </c>
      <c r="BI306" s="9">
        <v>1376</v>
      </c>
      <c r="BJ306" s="9">
        <f t="shared" si="91"/>
        <v>2890976</v>
      </c>
      <c r="BK306" s="23">
        <f t="shared" si="96"/>
        <v>3237893.12</v>
      </c>
      <c r="BL306" s="9"/>
      <c r="BM306" s="9"/>
      <c r="BN306" s="9">
        <f t="shared" si="97"/>
        <v>0</v>
      </c>
      <c r="BO306" s="9">
        <f t="shared" si="98"/>
        <v>0</v>
      </c>
      <c r="BP306" s="9"/>
      <c r="BQ306" s="9"/>
      <c r="BR306" s="9">
        <f t="shared" si="99"/>
        <v>0</v>
      </c>
      <c r="BS306" s="9">
        <f t="shared" si="100"/>
        <v>0</v>
      </c>
      <c r="BT306" s="9"/>
      <c r="BU306" s="9"/>
      <c r="BV306" s="9">
        <f t="shared" si="101"/>
        <v>0</v>
      </c>
      <c r="BW306" s="9">
        <f t="shared" si="102"/>
        <v>0</v>
      </c>
      <c r="BX306" s="9"/>
      <c r="BY306" s="9"/>
      <c r="BZ306" s="9">
        <f t="shared" si="103"/>
        <v>0</v>
      </c>
      <c r="CA306" s="9">
        <f t="shared" si="104"/>
        <v>0</v>
      </c>
      <c r="CB306" s="9"/>
      <c r="CC306" s="9"/>
      <c r="CD306" s="9">
        <f t="shared" si="105"/>
        <v>0</v>
      </c>
      <c r="CE306" s="9">
        <f t="shared" si="106"/>
        <v>0</v>
      </c>
      <c r="CF306" s="9"/>
      <c r="CG306" s="9"/>
      <c r="CH306" s="9">
        <f t="shared" si="107"/>
        <v>0</v>
      </c>
      <c r="CI306" s="9">
        <f t="shared" si="108"/>
        <v>0</v>
      </c>
      <c r="CJ306" s="9"/>
      <c r="CK306" s="9"/>
      <c r="CL306" s="9">
        <f t="shared" si="109"/>
        <v>0</v>
      </c>
      <c r="CM306" s="9">
        <f t="shared" si="110"/>
        <v>0</v>
      </c>
      <c r="CN306" s="9"/>
      <c r="CO306" s="9"/>
      <c r="CP306" s="9">
        <f t="shared" si="111"/>
        <v>0</v>
      </c>
      <c r="CQ306" s="9">
        <f t="shared" si="112"/>
        <v>0</v>
      </c>
      <c r="CR306" s="9"/>
      <c r="CS306" s="9"/>
      <c r="CT306" s="9">
        <f t="shared" si="113"/>
        <v>0</v>
      </c>
      <c r="CU306" s="9">
        <f t="shared" si="114"/>
        <v>0</v>
      </c>
      <c r="CV306" s="9"/>
      <c r="CW306" s="9"/>
      <c r="CX306" s="9">
        <f t="shared" si="115"/>
        <v>0</v>
      </c>
      <c r="CY306" s="9">
        <f t="shared" si="116"/>
        <v>0</v>
      </c>
      <c r="CZ306" s="9"/>
      <c r="DA306" s="9"/>
      <c r="DB306" s="9">
        <f t="shared" si="117"/>
        <v>0</v>
      </c>
      <c r="DC306" s="9">
        <f t="shared" si="118"/>
        <v>0</v>
      </c>
      <c r="DD306" s="9"/>
      <c r="DE306" s="9"/>
      <c r="DF306" s="9">
        <f t="shared" si="119"/>
        <v>0</v>
      </c>
      <c r="DG306" s="9">
        <f t="shared" si="120"/>
        <v>0</v>
      </c>
      <c r="DH306" s="9"/>
      <c r="DI306" s="9"/>
      <c r="DJ306" s="9">
        <f t="shared" si="121"/>
        <v>0</v>
      </c>
      <c r="DK306" s="9">
        <f t="shared" si="122"/>
        <v>0</v>
      </c>
      <c r="DL306" s="9"/>
      <c r="DM306" s="9"/>
      <c r="DN306" s="9">
        <f t="shared" si="123"/>
        <v>0</v>
      </c>
      <c r="DO306" s="9">
        <f t="shared" si="124"/>
        <v>0</v>
      </c>
      <c r="DP306" s="9"/>
      <c r="DQ306" s="9"/>
      <c r="DR306" s="9">
        <f t="shared" si="125"/>
        <v>0</v>
      </c>
      <c r="DS306" s="9">
        <f t="shared" si="126"/>
        <v>0</v>
      </c>
      <c r="DT306" s="9"/>
      <c r="DU306" s="9"/>
      <c r="DV306" s="9">
        <f t="shared" si="127"/>
        <v>0</v>
      </c>
      <c r="DW306" s="9">
        <f t="shared" si="128"/>
        <v>0</v>
      </c>
      <c r="DX306" s="9"/>
      <c r="DY306" s="9"/>
      <c r="DZ306" s="9">
        <f t="shared" si="129"/>
        <v>0</v>
      </c>
      <c r="EA306" s="9">
        <f t="shared" si="130"/>
        <v>0</v>
      </c>
      <c r="EB306" s="9"/>
      <c r="EC306" s="9"/>
      <c r="ED306" s="9"/>
      <c r="EE306" s="9"/>
      <c r="EF306" s="9"/>
      <c r="EG306" s="9"/>
      <c r="EH306" s="9"/>
      <c r="EI306" s="9"/>
      <c r="EJ306" s="23">
        <f t="shared" si="132"/>
        <v>19959</v>
      </c>
      <c r="EK306" s="23">
        <v>0</v>
      </c>
      <c r="EL306" s="23">
        <v>0</v>
      </c>
      <c r="EM306" s="29" t="s">
        <v>95</v>
      </c>
      <c r="EN306" s="20" t="s">
        <v>556</v>
      </c>
      <c r="EO306" s="20" t="s">
        <v>557</v>
      </c>
      <c r="EP306" s="20"/>
      <c r="EQ306" s="20"/>
      <c r="ER306" s="20"/>
      <c r="ES306" s="20"/>
      <c r="ET306" s="20"/>
      <c r="EU306" s="20"/>
      <c r="EV306" s="20"/>
      <c r="EW306" s="20"/>
      <c r="EX306" s="20"/>
      <c r="EY306" s="40" t="s">
        <v>558</v>
      </c>
      <c r="EZ306" s="10" t="s">
        <v>559</v>
      </c>
      <c r="FA306" s="46" t="s">
        <v>258</v>
      </c>
    </row>
    <row r="307" spans="1:157" ht="19.5" customHeight="1">
      <c r="A307" s="25" t="s">
        <v>482</v>
      </c>
      <c r="B307" s="40" t="s">
        <v>415</v>
      </c>
      <c r="C307" s="40" t="s">
        <v>416</v>
      </c>
      <c r="D307" s="40" t="s">
        <v>416</v>
      </c>
      <c r="E307" s="40" t="s">
        <v>65</v>
      </c>
      <c r="F307" s="40"/>
      <c r="G307" s="40"/>
      <c r="H307" s="40">
        <v>100</v>
      </c>
      <c r="I307" s="40">
        <v>710000000</v>
      </c>
      <c r="J307" s="40" t="s">
        <v>227</v>
      </c>
      <c r="K307" s="40" t="s">
        <v>405</v>
      </c>
      <c r="L307" s="40" t="s">
        <v>31</v>
      </c>
      <c r="M307" s="40">
        <v>190000000</v>
      </c>
      <c r="N307" s="40" t="s">
        <v>483</v>
      </c>
      <c r="O307" s="40"/>
      <c r="P307" s="40" t="s">
        <v>418</v>
      </c>
      <c r="Q307" s="40"/>
      <c r="R307" s="40"/>
      <c r="S307" s="40">
        <v>0</v>
      </c>
      <c r="T307" s="40">
        <v>0</v>
      </c>
      <c r="U307" s="40">
        <v>100</v>
      </c>
      <c r="V307" s="40" t="s">
        <v>419</v>
      </c>
      <c r="W307" s="40" t="s">
        <v>76</v>
      </c>
      <c r="X307" s="14">
        <v>400</v>
      </c>
      <c r="Y307" s="9">
        <v>1376</v>
      </c>
      <c r="Z307" s="9">
        <f t="shared" si="133"/>
        <v>550400</v>
      </c>
      <c r="AA307" s="23">
        <f t="shared" si="134"/>
        <v>616448.0000000001</v>
      </c>
      <c r="AB307" s="14">
        <v>800</v>
      </c>
      <c r="AC307" s="9">
        <v>1376</v>
      </c>
      <c r="AD307" s="9">
        <f t="shared" si="135"/>
        <v>1100800</v>
      </c>
      <c r="AE307" s="23">
        <f aca="true" t="shared" si="139" ref="AE307:AE338">AD307*1.12</f>
        <v>1232896.0000000002</v>
      </c>
      <c r="AF307" s="14">
        <v>800</v>
      </c>
      <c r="AG307" s="9">
        <v>1376</v>
      </c>
      <c r="AH307" s="9">
        <f t="shared" si="136"/>
        <v>1100800</v>
      </c>
      <c r="AI307" s="23">
        <f aca="true" t="shared" si="140" ref="AI307:AI338">AH307*1.12</f>
        <v>1232896.0000000002</v>
      </c>
      <c r="AJ307" s="14">
        <v>800</v>
      </c>
      <c r="AK307" s="9">
        <v>1376</v>
      </c>
      <c r="AL307" s="9">
        <f t="shared" si="137"/>
        <v>1100800</v>
      </c>
      <c r="AM307" s="23">
        <f aca="true" t="shared" si="141" ref="AM307:AM338">AL307*1.12</f>
        <v>1232896.0000000002</v>
      </c>
      <c r="AN307" s="14">
        <v>800</v>
      </c>
      <c r="AO307" s="9">
        <v>1376</v>
      </c>
      <c r="AP307" s="9">
        <f t="shared" si="138"/>
        <v>1100800</v>
      </c>
      <c r="AQ307" s="23">
        <f aca="true" t="shared" si="142" ref="AQ307:AQ338">AP307*1.12</f>
        <v>1232896.0000000002</v>
      </c>
      <c r="AR307" s="14">
        <v>800</v>
      </c>
      <c r="AS307" s="9">
        <v>1376</v>
      </c>
      <c r="AT307" s="9">
        <f aca="true" t="shared" si="143" ref="AT307:AT338">AR307*AS307</f>
        <v>1100800</v>
      </c>
      <c r="AU307" s="23">
        <f t="shared" si="92"/>
        <v>1232896.0000000002</v>
      </c>
      <c r="AV307" s="14">
        <v>800</v>
      </c>
      <c r="AW307" s="9">
        <v>1376</v>
      </c>
      <c r="AX307" s="9">
        <f aca="true" t="shared" si="144" ref="AX307:AX338">AV307*AW307</f>
        <v>1100800</v>
      </c>
      <c r="AY307" s="23">
        <f t="shared" si="93"/>
        <v>1232896.0000000002</v>
      </c>
      <c r="AZ307" s="14">
        <v>800</v>
      </c>
      <c r="BA307" s="9">
        <v>1376</v>
      </c>
      <c r="BB307" s="9">
        <f aca="true" t="shared" si="145" ref="BB307:BB338">AZ307*BA307</f>
        <v>1100800</v>
      </c>
      <c r="BC307" s="23">
        <f t="shared" si="94"/>
        <v>1232896.0000000002</v>
      </c>
      <c r="BD307" s="14">
        <v>800</v>
      </c>
      <c r="BE307" s="9">
        <v>1376</v>
      </c>
      <c r="BF307" s="9">
        <f aca="true" t="shared" si="146" ref="BF307:BF338">BD307*BE307</f>
        <v>1100800</v>
      </c>
      <c r="BG307" s="23">
        <f t="shared" si="95"/>
        <v>1232896.0000000002</v>
      </c>
      <c r="BH307" s="14">
        <v>800</v>
      </c>
      <c r="BI307" s="9">
        <v>1376</v>
      </c>
      <c r="BJ307" s="9">
        <f aca="true" t="shared" si="147" ref="BJ307:BJ338">BH307*BI307</f>
        <v>1100800</v>
      </c>
      <c r="BK307" s="23">
        <f t="shared" si="96"/>
        <v>1232896.0000000002</v>
      </c>
      <c r="BL307" s="9"/>
      <c r="BM307" s="9"/>
      <c r="BN307" s="9">
        <f t="shared" si="97"/>
        <v>0</v>
      </c>
      <c r="BO307" s="9">
        <f t="shared" si="98"/>
        <v>0</v>
      </c>
      <c r="BP307" s="9"/>
      <c r="BQ307" s="9"/>
      <c r="BR307" s="9">
        <f t="shared" si="99"/>
        <v>0</v>
      </c>
      <c r="BS307" s="9">
        <f t="shared" si="100"/>
        <v>0</v>
      </c>
      <c r="BT307" s="9"/>
      <c r="BU307" s="9"/>
      <c r="BV307" s="9">
        <f t="shared" si="101"/>
        <v>0</v>
      </c>
      <c r="BW307" s="9">
        <f t="shared" si="102"/>
        <v>0</v>
      </c>
      <c r="BX307" s="9"/>
      <c r="BY307" s="9"/>
      <c r="BZ307" s="9">
        <f t="shared" si="103"/>
        <v>0</v>
      </c>
      <c r="CA307" s="9">
        <f t="shared" si="104"/>
        <v>0</v>
      </c>
      <c r="CB307" s="9"/>
      <c r="CC307" s="9"/>
      <c r="CD307" s="9">
        <f t="shared" si="105"/>
        <v>0</v>
      </c>
      <c r="CE307" s="9">
        <f t="shared" si="106"/>
        <v>0</v>
      </c>
      <c r="CF307" s="9"/>
      <c r="CG307" s="9"/>
      <c r="CH307" s="9">
        <f t="shared" si="107"/>
        <v>0</v>
      </c>
      <c r="CI307" s="9">
        <f t="shared" si="108"/>
        <v>0</v>
      </c>
      <c r="CJ307" s="9"/>
      <c r="CK307" s="9"/>
      <c r="CL307" s="9">
        <f t="shared" si="109"/>
        <v>0</v>
      </c>
      <c r="CM307" s="9">
        <f t="shared" si="110"/>
        <v>0</v>
      </c>
      <c r="CN307" s="9"/>
      <c r="CO307" s="9"/>
      <c r="CP307" s="9">
        <f t="shared" si="111"/>
        <v>0</v>
      </c>
      <c r="CQ307" s="9">
        <f t="shared" si="112"/>
        <v>0</v>
      </c>
      <c r="CR307" s="9"/>
      <c r="CS307" s="9"/>
      <c r="CT307" s="9">
        <f t="shared" si="113"/>
        <v>0</v>
      </c>
      <c r="CU307" s="9">
        <f t="shared" si="114"/>
        <v>0</v>
      </c>
      <c r="CV307" s="9"/>
      <c r="CW307" s="9"/>
      <c r="CX307" s="9">
        <f t="shared" si="115"/>
        <v>0</v>
      </c>
      <c r="CY307" s="9">
        <f t="shared" si="116"/>
        <v>0</v>
      </c>
      <c r="CZ307" s="9"/>
      <c r="DA307" s="9"/>
      <c r="DB307" s="9">
        <f t="shared" si="117"/>
        <v>0</v>
      </c>
      <c r="DC307" s="9">
        <f t="shared" si="118"/>
        <v>0</v>
      </c>
      <c r="DD307" s="9"/>
      <c r="DE307" s="9"/>
      <c r="DF307" s="9">
        <f t="shared" si="119"/>
        <v>0</v>
      </c>
      <c r="DG307" s="9">
        <f t="shared" si="120"/>
        <v>0</v>
      </c>
      <c r="DH307" s="9"/>
      <c r="DI307" s="9"/>
      <c r="DJ307" s="9">
        <f t="shared" si="121"/>
        <v>0</v>
      </c>
      <c r="DK307" s="9">
        <f t="shared" si="122"/>
        <v>0</v>
      </c>
      <c r="DL307" s="9"/>
      <c r="DM307" s="9"/>
      <c r="DN307" s="9">
        <f t="shared" si="123"/>
        <v>0</v>
      </c>
      <c r="DO307" s="9">
        <f t="shared" si="124"/>
        <v>0</v>
      </c>
      <c r="DP307" s="9"/>
      <c r="DQ307" s="9"/>
      <c r="DR307" s="9">
        <f t="shared" si="125"/>
        <v>0</v>
      </c>
      <c r="DS307" s="9">
        <f t="shared" si="126"/>
        <v>0</v>
      </c>
      <c r="DT307" s="9"/>
      <c r="DU307" s="9"/>
      <c r="DV307" s="9">
        <f t="shared" si="127"/>
        <v>0</v>
      </c>
      <c r="DW307" s="9">
        <f t="shared" si="128"/>
        <v>0</v>
      </c>
      <c r="DX307" s="9"/>
      <c r="DY307" s="9"/>
      <c r="DZ307" s="9">
        <f t="shared" si="129"/>
        <v>0</v>
      </c>
      <c r="EA307" s="9">
        <f t="shared" si="130"/>
        <v>0</v>
      </c>
      <c r="EB307" s="9"/>
      <c r="EC307" s="9"/>
      <c r="ED307" s="9"/>
      <c r="EE307" s="9"/>
      <c r="EF307" s="9"/>
      <c r="EG307" s="9"/>
      <c r="EH307" s="9"/>
      <c r="EI307" s="9"/>
      <c r="EJ307" s="23">
        <f t="shared" si="132"/>
        <v>7600</v>
      </c>
      <c r="EK307" s="23">
        <v>0</v>
      </c>
      <c r="EL307" s="23">
        <v>0</v>
      </c>
      <c r="EM307" s="29" t="s">
        <v>95</v>
      </c>
      <c r="EN307" s="20" t="s">
        <v>556</v>
      </c>
      <c r="EO307" s="20" t="s">
        <v>557</v>
      </c>
      <c r="EP307" s="20"/>
      <c r="EQ307" s="20"/>
      <c r="ER307" s="20"/>
      <c r="ES307" s="20"/>
      <c r="ET307" s="20"/>
      <c r="EU307" s="20"/>
      <c r="EV307" s="20"/>
      <c r="EW307" s="20"/>
      <c r="EX307" s="20"/>
      <c r="EY307" s="40" t="s">
        <v>558</v>
      </c>
      <c r="EZ307" s="10" t="s">
        <v>559</v>
      </c>
      <c r="FA307" s="46" t="s">
        <v>258</v>
      </c>
    </row>
    <row r="308" spans="1:157" ht="19.5" customHeight="1">
      <c r="A308" s="25" t="s">
        <v>484</v>
      </c>
      <c r="B308" s="40" t="s">
        <v>415</v>
      </c>
      <c r="C308" s="40" t="s">
        <v>416</v>
      </c>
      <c r="D308" s="40" t="s">
        <v>416</v>
      </c>
      <c r="E308" s="40" t="s">
        <v>65</v>
      </c>
      <c r="F308" s="40"/>
      <c r="G308" s="40"/>
      <c r="H308" s="40">
        <v>100</v>
      </c>
      <c r="I308" s="40">
        <v>710000000</v>
      </c>
      <c r="J308" s="40" t="s">
        <v>227</v>
      </c>
      <c r="K308" s="40" t="s">
        <v>405</v>
      </c>
      <c r="L308" s="40" t="s">
        <v>31</v>
      </c>
      <c r="M308" s="40" t="s">
        <v>474</v>
      </c>
      <c r="N308" s="40" t="s">
        <v>485</v>
      </c>
      <c r="O308" s="40"/>
      <c r="P308" s="40" t="s">
        <v>418</v>
      </c>
      <c r="Q308" s="40"/>
      <c r="R308" s="40"/>
      <c r="S308" s="40">
        <v>0</v>
      </c>
      <c r="T308" s="40">
        <v>0</v>
      </c>
      <c r="U308" s="40">
        <v>100</v>
      </c>
      <c r="V308" s="40" t="s">
        <v>419</v>
      </c>
      <c r="W308" s="40" t="s">
        <v>76</v>
      </c>
      <c r="X308" s="14">
        <v>400</v>
      </c>
      <c r="Y308" s="9">
        <v>1376</v>
      </c>
      <c r="Z308" s="9">
        <f t="shared" si="133"/>
        <v>550400</v>
      </c>
      <c r="AA308" s="23">
        <f t="shared" si="134"/>
        <v>616448.0000000001</v>
      </c>
      <c r="AB308" s="14">
        <v>800</v>
      </c>
      <c r="AC308" s="9">
        <v>1376</v>
      </c>
      <c r="AD308" s="9">
        <f t="shared" si="135"/>
        <v>1100800</v>
      </c>
      <c r="AE308" s="23">
        <f t="shared" si="139"/>
        <v>1232896.0000000002</v>
      </c>
      <c r="AF308" s="14">
        <v>800</v>
      </c>
      <c r="AG308" s="9">
        <v>1376</v>
      </c>
      <c r="AH308" s="9">
        <f t="shared" si="136"/>
        <v>1100800</v>
      </c>
      <c r="AI308" s="23">
        <f t="shared" si="140"/>
        <v>1232896.0000000002</v>
      </c>
      <c r="AJ308" s="14">
        <v>800</v>
      </c>
      <c r="AK308" s="9">
        <v>1376</v>
      </c>
      <c r="AL308" s="9">
        <f t="shared" si="137"/>
        <v>1100800</v>
      </c>
      <c r="AM308" s="23">
        <f t="shared" si="141"/>
        <v>1232896.0000000002</v>
      </c>
      <c r="AN308" s="14">
        <v>800</v>
      </c>
      <c r="AO308" s="9">
        <v>1376</v>
      </c>
      <c r="AP308" s="9">
        <f t="shared" si="138"/>
        <v>1100800</v>
      </c>
      <c r="AQ308" s="23">
        <f t="shared" si="142"/>
        <v>1232896.0000000002</v>
      </c>
      <c r="AR308" s="14">
        <v>800</v>
      </c>
      <c r="AS308" s="9">
        <v>1376</v>
      </c>
      <c r="AT308" s="9">
        <f t="shared" si="143"/>
        <v>1100800</v>
      </c>
      <c r="AU308" s="23">
        <f aca="true" t="shared" si="148" ref="AU308:AU339">AT308*1.12</f>
        <v>1232896.0000000002</v>
      </c>
      <c r="AV308" s="14">
        <v>800</v>
      </c>
      <c r="AW308" s="9">
        <v>1376</v>
      </c>
      <c r="AX308" s="9">
        <f t="shared" si="144"/>
        <v>1100800</v>
      </c>
      <c r="AY308" s="23">
        <f aca="true" t="shared" si="149" ref="AY308:AY339">AX308*1.12</f>
        <v>1232896.0000000002</v>
      </c>
      <c r="AZ308" s="14">
        <v>800</v>
      </c>
      <c r="BA308" s="9">
        <v>1376</v>
      </c>
      <c r="BB308" s="9">
        <f t="shared" si="145"/>
        <v>1100800</v>
      </c>
      <c r="BC308" s="23">
        <f aca="true" t="shared" si="150" ref="BC308:BC339">BB308*1.12</f>
        <v>1232896.0000000002</v>
      </c>
      <c r="BD308" s="14">
        <v>800</v>
      </c>
      <c r="BE308" s="9">
        <v>1376</v>
      </c>
      <c r="BF308" s="9">
        <f t="shared" si="146"/>
        <v>1100800</v>
      </c>
      <c r="BG308" s="23">
        <f aca="true" t="shared" si="151" ref="BG308:BG339">BF308*1.12</f>
        <v>1232896.0000000002</v>
      </c>
      <c r="BH308" s="14">
        <v>800</v>
      </c>
      <c r="BI308" s="9">
        <v>1376</v>
      </c>
      <c r="BJ308" s="9">
        <f t="shared" si="147"/>
        <v>1100800</v>
      </c>
      <c r="BK308" s="23">
        <f aca="true" t="shared" si="152" ref="BK308:BK339">BJ308*1.12</f>
        <v>1232896.0000000002</v>
      </c>
      <c r="BL308" s="9"/>
      <c r="BM308" s="9"/>
      <c r="BN308" s="9">
        <f t="shared" si="97"/>
        <v>0</v>
      </c>
      <c r="BO308" s="9">
        <f t="shared" si="98"/>
        <v>0</v>
      </c>
      <c r="BP308" s="9"/>
      <c r="BQ308" s="9"/>
      <c r="BR308" s="9">
        <f t="shared" si="99"/>
        <v>0</v>
      </c>
      <c r="BS308" s="9">
        <f t="shared" si="100"/>
        <v>0</v>
      </c>
      <c r="BT308" s="9"/>
      <c r="BU308" s="9"/>
      <c r="BV308" s="9">
        <f t="shared" si="101"/>
        <v>0</v>
      </c>
      <c r="BW308" s="9">
        <f t="shared" si="102"/>
        <v>0</v>
      </c>
      <c r="BX308" s="9"/>
      <c r="BY308" s="9"/>
      <c r="BZ308" s="9">
        <f t="shared" si="103"/>
        <v>0</v>
      </c>
      <c r="CA308" s="9">
        <f t="shared" si="104"/>
        <v>0</v>
      </c>
      <c r="CB308" s="9"/>
      <c r="CC308" s="9"/>
      <c r="CD308" s="9">
        <f t="shared" si="105"/>
        <v>0</v>
      </c>
      <c r="CE308" s="9">
        <f t="shared" si="106"/>
        <v>0</v>
      </c>
      <c r="CF308" s="9"/>
      <c r="CG308" s="9"/>
      <c r="CH308" s="9">
        <f t="shared" si="107"/>
        <v>0</v>
      </c>
      <c r="CI308" s="9">
        <f t="shared" si="108"/>
        <v>0</v>
      </c>
      <c r="CJ308" s="9"/>
      <c r="CK308" s="9"/>
      <c r="CL308" s="9">
        <f t="shared" si="109"/>
        <v>0</v>
      </c>
      <c r="CM308" s="9">
        <f t="shared" si="110"/>
        <v>0</v>
      </c>
      <c r="CN308" s="9"/>
      <c r="CO308" s="9"/>
      <c r="CP308" s="9">
        <f t="shared" si="111"/>
        <v>0</v>
      </c>
      <c r="CQ308" s="9">
        <f t="shared" si="112"/>
        <v>0</v>
      </c>
      <c r="CR308" s="9"/>
      <c r="CS308" s="9"/>
      <c r="CT308" s="9">
        <f t="shared" si="113"/>
        <v>0</v>
      </c>
      <c r="CU308" s="9">
        <f t="shared" si="114"/>
        <v>0</v>
      </c>
      <c r="CV308" s="9"/>
      <c r="CW308" s="9"/>
      <c r="CX308" s="9">
        <f t="shared" si="115"/>
        <v>0</v>
      </c>
      <c r="CY308" s="9">
        <f t="shared" si="116"/>
        <v>0</v>
      </c>
      <c r="CZ308" s="9"/>
      <c r="DA308" s="9"/>
      <c r="DB308" s="9">
        <f t="shared" si="117"/>
        <v>0</v>
      </c>
      <c r="DC308" s="9">
        <f t="shared" si="118"/>
        <v>0</v>
      </c>
      <c r="DD308" s="9"/>
      <c r="DE308" s="9"/>
      <c r="DF308" s="9">
        <f t="shared" si="119"/>
        <v>0</v>
      </c>
      <c r="DG308" s="9">
        <f t="shared" si="120"/>
        <v>0</v>
      </c>
      <c r="DH308" s="9"/>
      <c r="DI308" s="9"/>
      <c r="DJ308" s="9">
        <f t="shared" si="121"/>
        <v>0</v>
      </c>
      <c r="DK308" s="9">
        <f t="shared" si="122"/>
        <v>0</v>
      </c>
      <c r="DL308" s="9"/>
      <c r="DM308" s="9"/>
      <c r="DN308" s="9">
        <f t="shared" si="123"/>
        <v>0</v>
      </c>
      <c r="DO308" s="9">
        <f t="shared" si="124"/>
        <v>0</v>
      </c>
      <c r="DP308" s="9"/>
      <c r="DQ308" s="9"/>
      <c r="DR308" s="9">
        <f t="shared" si="125"/>
        <v>0</v>
      </c>
      <c r="DS308" s="9">
        <f t="shared" si="126"/>
        <v>0</v>
      </c>
      <c r="DT308" s="9"/>
      <c r="DU308" s="9"/>
      <c r="DV308" s="9">
        <f t="shared" si="127"/>
        <v>0</v>
      </c>
      <c r="DW308" s="9">
        <f t="shared" si="128"/>
        <v>0</v>
      </c>
      <c r="DX308" s="9"/>
      <c r="DY308" s="9"/>
      <c r="DZ308" s="9">
        <f t="shared" si="129"/>
        <v>0</v>
      </c>
      <c r="EA308" s="9">
        <f t="shared" si="130"/>
        <v>0</v>
      </c>
      <c r="EB308" s="9"/>
      <c r="EC308" s="9"/>
      <c r="ED308" s="9"/>
      <c r="EE308" s="9"/>
      <c r="EF308" s="9"/>
      <c r="EG308" s="9"/>
      <c r="EH308" s="9"/>
      <c r="EI308" s="9"/>
      <c r="EJ308" s="23">
        <f t="shared" si="132"/>
        <v>7600</v>
      </c>
      <c r="EK308" s="23">
        <v>0</v>
      </c>
      <c r="EL308" s="23">
        <v>0</v>
      </c>
      <c r="EM308" s="29" t="s">
        <v>95</v>
      </c>
      <c r="EN308" s="20" t="s">
        <v>556</v>
      </c>
      <c r="EO308" s="20" t="s">
        <v>557</v>
      </c>
      <c r="EP308" s="20"/>
      <c r="EQ308" s="20"/>
      <c r="ER308" s="20"/>
      <c r="ES308" s="20"/>
      <c r="ET308" s="20"/>
      <c r="EU308" s="20"/>
      <c r="EV308" s="20"/>
      <c r="EW308" s="20"/>
      <c r="EX308" s="20"/>
      <c r="EY308" s="40" t="s">
        <v>558</v>
      </c>
      <c r="EZ308" s="10" t="s">
        <v>559</v>
      </c>
      <c r="FA308" s="46" t="s">
        <v>258</v>
      </c>
    </row>
    <row r="309" spans="1:157" ht="19.5" customHeight="1">
      <c r="A309" s="25" t="s">
        <v>486</v>
      </c>
      <c r="B309" s="40" t="s">
        <v>415</v>
      </c>
      <c r="C309" s="40" t="s">
        <v>416</v>
      </c>
      <c r="D309" s="40" t="s">
        <v>416</v>
      </c>
      <c r="E309" s="40" t="s">
        <v>65</v>
      </c>
      <c r="F309" s="40"/>
      <c r="G309" s="40"/>
      <c r="H309" s="40">
        <v>100</v>
      </c>
      <c r="I309" s="40">
        <v>710000000</v>
      </c>
      <c r="J309" s="40" t="s">
        <v>227</v>
      </c>
      <c r="K309" s="40" t="s">
        <v>405</v>
      </c>
      <c r="L309" s="40" t="s">
        <v>31</v>
      </c>
      <c r="M309" s="40">
        <v>310000000</v>
      </c>
      <c r="N309" s="40" t="s">
        <v>487</v>
      </c>
      <c r="O309" s="40"/>
      <c r="P309" s="40" t="s">
        <v>418</v>
      </c>
      <c r="Q309" s="40"/>
      <c r="R309" s="40"/>
      <c r="S309" s="40">
        <v>0</v>
      </c>
      <c r="T309" s="40">
        <v>0</v>
      </c>
      <c r="U309" s="40">
        <v>100</v>
      </c>
      <c r="V309" s="40" t="s">
        <v>419</v>
      </c>
      <c r="W309" s="40" t="s">
        <v>76</v>
      </c>
      <c r="X309" s="14">
        <v>8072</v>
      </c>
      <c r="Y309" s="9">
        <v>1376</v>
      </c>
      <c r="Z309" s="9">
        <f t="shared" si="133"/>
        <v>11107072</v>
      </c>
      <c r="AA309" s="23">
        <f t="shared" si="134"/>
        <v>12439920.64</v>
      </c>
      <c r="AB309" s="14">
        <v>16144</v>
      </c>
      <c r="AC309" s="9">
        <v>1376</v>
      </c>
      <c r="AD309" s="9">
        <f t="shared" si="135"/>
        <v>22214144</v>
      </c>
      <c r="AE309" s="23">
        <f t="shared" si="139"/>
        <v>24879841.28</v>
      </c>
      <c r="AF309" s="14">
        <v>16144</v>
      </c>
      <c r="AG309" s="9">
        <v>1376</v>
      </c>
      <c r="AH309" s="9">
        <f t="shared" si="136"/>
        <v>22214144</v>
      </c>
      <c r="AI309" s="23">
        <f t="shared" si="140"/>
        <v>24879841.28</v>
      </c>
      <c r="AJ309" s="14">
        <v>16144</v>
      </c>
      <c r="AK309" s="9">
        <v>1376</v>
      </c>
      <c r="AL309" s="9">
        <f t="shared" si="137"/>
        <v>22214144</v>
      </c>
      <c r="AM309" s="23">
        <f t="shared" si="141"/>
        <v>24879841.28</v>
      </c>
      <c r="AN309" s="14">
        <v>16144</v>
      </c>
      <c r="AO309" s="9">
        <v>1376</v>
      </c>
      <c r="AP309" s="9">
        <f t="shared" si="138"/>
        <v>22214144</v>
      </c>
      <c r="AQ309" s="23">
        <f t="shared" si="142"/>
        <v>24879841.28</v>
      </c>
      <c r="AR309" s="14">
        <v>16144</v>
      </c>
      <c r="AS309" s="9">
        <v>1376</v>
      </c>
      <c r="AT309" s="9">
        <f t="shared" si="143"/>
        <v>22214144</v>
      </c>
      <c r="AU309" s="23">
        <f t="shared" si="148"/>
        <v>24879841.28</v>
      </c>
      <c r="AV309" s="14">
        <v>16144</v>
      </c>
      <c r="AW309" s="9">
        <v>1376</v>
      </c>
      <c r="AX309" s="9">
        <f t="shared" si="144"/>
        <v>22214144</v>
      </c>
      <c r="AY309" s="23">
        <f t="shared" si="149"/>
        <v>24879841.28</v>
      </c>
      <c r="AZ309" s="14">
        <v>16144</v>
      </c>
      <c r="BA309" s="9">
        <v>1376</v>
      </c>
      <c r="BB309" s="9">
        <f t="shared" si="145"/>
        <v>22214144</v>
      </c>
      <c r="BC309" s="23">
        <f t="shared" si="150"/>
        <v>24879841.28</v>
      </c>
      <c r="BD309" s="14">
        <v>16144</v>
      </c>
      <c r="BE309" s="9">
        <v>1376</v>
      </c>
      <c r="BF309" s="9">
        <f t="shared" si="146"/>
        <v>22214144</v>
      </c>
      <c r="BG309" s="23">
        <f t="shared" si="151"/>
        <v>24879841.28</v>
      </c>
      <c r="BH309" s="14">
        <v>16144</v>
      </c>
      <c r="BI309" s="9">
        <v>1376</v>
      </c>
      <c r="BJ309" s="9">
        <f t="shared" si="147"/>
        <v>22214144</v>
      </c>
      <c r="BK309" s="23">
        <f t="shared" si="152"/>
        <v>24879841.28</v>
      </c>
      <c r="BL309" s="9"/>
      <c r="BM309" s="9"/>
      <c r="BN309" s="9">
        <f t="shared" si="97"/>
        <v>0</v>
      </c>
      <c r="BO309" s="9">
        <f t="shared" si="98"/>
        <v>0</v>
      </c>
      <c r="BP309" s="9"/>
      <c r="BQ309" s="9"/>
      <c r="BR309" s="9">
        <f t="shared" si="99"/>
        <v>0</v>
      </c>
      <c r="BS309" s="9">
        <f t="shared" si="100"/>
        <v>0</v>
      </c>
      <c r="BT309" s="9"/>
      <c r="BU309" s="9"/>
      <c r="BV309" s="9">
        <f t="shared" si="101"/>
        <v>0</v>
      </c>
      <c r="BW309" s="9">
        <f t="shared" si="102"/>
        <v>0</v>
      </c>
      <c r="BX309" s="9"/>
      <c r="BY309" s="9"/>
      <c r="BZ309" s="9">
        <f t="shared" si="103"/>
        <v>0</v>
      </c>
      <c r="CA309" s="9">
        <f t="shared" si="104"/>
        <v>0</v>
      </c>
      <c r="CB309" s="9"/>
      <c r="CC309" s="9"/>
      <c r="CD309" s="9">
        <f t="shared" si="105"/>
        <v>0</v>
      </c>
      <c r="CE309" s="9">
        <f t="shared" si="106"/>
        <v>0</v>
      </c>
      <c r="CF309" s="9"/>
      <c r="CG309" s="9"/>
      <c r="CH309" s="9">
        <f t="shared" si="107"/>
        <v>0</v>
      </c>
      <c r="CI309" s="9">
        <f t="shared" si="108"/>
        <v>0</v>
      </c>
      <c r="CJ309" s="9"/>
      <c r="CK309" s="9"/>
      <c r="CL309" s="9">
        <f t="shared" si="109"/>
        <v>0</v>
      </c>
      <c r="CM309" s="9">
        <f t="shared" si="110"/>
        <v>0</v>
      </c>
      <c r="CN309" s="9"/>
      <c r="CO309" s="9"/>
      <c r="CP309" s="9">
        <f t="shared" si="111"/>
        <v>0</v>
      </c>
      <c r="CQ309" s="9">
        <f t="shared" si="112"/>
        <v>0</v>
      </c>
      <c r="CR309" s="9"/>
      <c r="CS309" s="9"/>
      <c r="CT309" s="9">
        <f t="shared" si="113"/>
        <v>0</v>
      </c>
      <c r="CU309" s="9">
        <f t="shared" si="114"/>
        <v>0</v>
      </c>
      <c r="CV309" s="9"/>
      <c r="CW309" s="9"/>
      <c r="CX309" s="9">
        <f t="shared" si="115"/>
        <v>0</v>
      </c>
      <c r="CY309" s="9">
        <f t="shared" si="116"/>
        <v>0</v>
      </c>
      <c r="CZ309" s="9"/>
      <c r="DA309" s="9"/>
      <c r="DB309" s="9">
        <f t="shared" si="117"/>
        <v>0</v>
      </c>
      <c r="DC309" s="9">
        <f t="shared" si="118"/>
        <v>0</v>
      </c>
      <c r="DD309" s="9"/>
      <c r="DE309" s="9"/>
      <c r="DF309" s="9">
        <f t="shared" si="119"/>
        <v>0</v>
      </c>
      <c r="DG309" s="9">
        <f t="shared" si="120"/>
        <v>0</v>
      </c>
      <c r="DH309" s="9"/>
      <c r="DI309" s="9"/>
      <c r="DJ309" s="9">
        <f t="shared" si="121"/>
        <v>0</v>
      </c>
      <c r="DK309" s="9">
        <f t="shared" si="122"/>
        <v>0</v>
      </c>
      <c r="DL309" s="9"/>
      <c r="DM309" s="9"/>
      <c r="DN309" s="9">
        <f t="shared" si="123"/>
        <v>0</v>
      </c>
      <c r="DO309" s="9">
        <f t="shared" si="124"/>
        <v>0</v>
      </c>
      <c r="DP309" s="9"/>
      <c r="DQ309" s="9"/>
      <c r="DR309" s="9">
        <f t="shared" si="125"/>
        <v>0</v>
      </c>
      <c r="DS309" s="9">
        <f t="shared" si="126"/>
        <v>0</v>
      </c>
      <c r="DT309" s="9"/>
      <c r="DU309" s="9"/>
      <c r="DV309" s="9">
        <f t="shared" si="127"/>
        <v>0</v>
      </c>
      <c r="DW309" s="9">
        <f t="shared" si="128"/>
        <v>0</v>
      </c>
      <c r="DX309" s="9"/>
      <c r="DY309" s="9"/>
      <c r="DZ309" s="9">
        <f t="shared" si="129"/>
        <v>0</v>
      </c>
      <c r="EA309" s="9">
        <f t="shared" si="130"/>
        <v>0</v>
      </c>
      <c r="EB309" s="9"/>
      <c r="EC309" s="9"/>
      <c r="ED309" s="9"/>
      <c r="EE309" s="9"/>
      <c r="EF309" s="9"/>
      <c r="EG309" s="9"/>
      <c r="EH309" s="9"/>
      <c r="EI309" s="9"/>
      <c r="EJ309" s="23">
        <f t="shared" si="132"/>
        <v>153368</v>
      </c>
      <c r="EK309" s="23">
        <v>0</v>
      </c>
      <c r="EL309" s="23">
        <v>0</v>
      </c>
      <c r="EM309" s="29" t="s">
        <v>95</v>
      </c>
      <c r="EN309" s="20" t="s">
        <v>556</v>
      </c>
      <c r="EO309" s="20" t="s">
        <v>557</v>
      </c>
      <c r="EP309" s="20"/>
      <c r="EQ309" s="20"/>
      <c r="ER309" s="20"/>
      <c r="ES309" s="20"/>
      <c r="ET309" s="20"/>
      <c r="EU309" s="20"/>
      <c r="EV309" s="20"/>
      <c r="EW309" s="20"/>
      <c r="EX309" s="20"/>
      <c r="EY309" s="40" t="s">
        <v>558</v>
      </c>
      <c r="EZ309" s="10" t="s">
        <v>559</v>
      </c>
      <c r="FA309" s="46" t="s">
        <v>258</v>
      </c>
    </row>
    <row r="310" spans="1:157" ht="19.5" customHeight="1">
      <c r="A310" s="25" t="s">
        <v>488</v>
      </c>
      <c r="B310" s="40" t="s">
        <v>415</v>
      </c>
      <c r="C310" s="40" t="s">
        <v>416</v>
      </c>
      <c r="D310" s="40" t="s">
        <v>416</v>
      </c>
      <c r="E310" s="40" t="s">
        <v>65</v>
      </c>
      <c r="F310" s="40"/>
      <c r="G310" s="40"/>
      <c r="H310" s="40">
        <v>100</v>
      </c>
      <c r="I310" s="40">
        <v>710000000</v>
      </c>
      <c r="J310" s="40" t="s">
        <v>227</v>
      </c>
      <c r="K310" s="40" t="s">
        <v>405</v>
      </c>
      <c r="L310" s="40" t="s">
        <v>31</v>
      </c>
      <c r="M310" s="40">
        <v>190000000</v>
      </c>
      <c r="N310" s="40" t="s">
        <v>489</v>
      </c>
      <c r="O310" s="40"/>
      <c r="P310" s="40" t="s">
        <v>418</v>
      </c>
      <c r="Q310" s="40"/>
      <c r="R310" s="40"/>
      <c r="S310" s="40">
        <v>0</v>
      </c>
      <c r="T310" s="40">
        <v>0</v>
      </c>
      <c r="U310" s="40">
        <v>100</v>
      </c>
      <c r="V310" s="40" t="s">
        <v>419</v>
      </c>
      <c r="W310" s="40" t="s">
        <v>76</v>
      </c>
      <c r="X310" s="14">
        <v>1350</v>
      </c>
      <c r="Y310" s="9">
        <v>1376</v>
      </c>
      <c r="Z310" s="9">
        <f t="shared" si="133"/>
        <v>1857600</v>
      </c>
      <c r="AA310" s="23">
        <f t="shared" si="134"/>
        <v>2080512.0000000002</v>
      </c>
      <c r="AB310" s="14">
        <v>2701</v>
      </c>
      <c r="AC310" s="9">
        <v>1376</v>
      </c>
      <c r="AD310" s="9">
        <f t="shared" si="135"/>
        <v>3716576</v>
      </c>
      <c r="AE310" s="23">
        <f t="shared" si="139"/>
        <v>4162565.1200000006</v>
      </c>
      <c r="AF310" s="14">
        <v>2701</v>
      </c>
      <c r="AG310" s="9">
        <v>1376</v>
      </c>
      <c r="AH310" s="9">
        <f t="shared" si="136"/>
        <v>3716576</v>
      </c>
      <c r="AI310" s="23">
        <f t="shared" si="140"/>
        <v>4162565.1200000006</v>
      </c>
      <c r="AJ310" s="14">
        <v>2701</v>
      </c>
      <c r="AK310" s="9">
        <v>1376</v>
      </c>
      <c r="AL310" s="9">
        <f t="shared" si="137"/>
        <v>3716576</v>
      </c>
      <c r="AM310" s="23">
        <f t="shared" si="141"/>
        <v>4162565.1200000006</v>
      </c>
      <c r="AN310" s="14">
        <v>2701</v>
      </c>
      <c r="AO310" s="9">
        <v>1376</v>
      </c>
      <c r="AP310" s="9">
        <f t="shared" si="138"/>
        <v>3716576</v>
      </c>
      <c r="AQ310" s="23">
        <f t="shared" si="142"/>
        <v>4162565.1200000006</v>
      </c>
      <c r="AR310" s="14">
        <v>2701</v>
      </c>
      <c r="AS310" s="9">
        <v>1376</v>
      </c>
      <c r="AT310" s="9">
        <f t="shared" si="143"/>
        <v>3716576</v>
      </c>
      <c r="AU310" s="23">
        <f t="shared" si="148"/>
        <v>4162565.1200000006</v>
      </c>
      <c r="AV310" s="14">
        <v>2701</v>
      </c>
      <c r="AW310" s="9">
        <v>1376</v>
      </c>
      <c r="AX310" s="9">
        <f t="shared" si="144"/>
        <v>3716576</v>
      </c>
      <c r="AY310" s="23">
        <f t="shared" si="149"/>
        <v>4162565.1200000006</v>
      </c>
      <c r="AZ310" s="14">
        <v>2701</v>
      </c>
      <c r="BA310" s="9">
        <v>1376</v>
      </c>
      <c r="BB310" s="9">
        <f t="shared" si="145"/>
        <v>3716576</v>
      </c>
      <c r="BC310" s="23">
        <f t="shared" si="150"/>
        <v>4162565.1200000006</v>
      </c>
      <c r="BD310" s="14">
        <v>2701</v>
      </c>
      <c r="BE310" s="9">
        <v>1376</v>
      </c>
      <c r="BF310" s="9">
        <f t="shared" si="146"/>
        <v>3716576</v>
      </c>
      <c r="BG310" s="23">
        <f t="shared" si="151"/>
        <v>4162565.1200000006</v>
      </c>
      <c r="BH310" s="14">
        <v>2701</v>
      </c>
      <c r="BI310" s="9">
        <v>1376</v>
      </c>
      <c r="BJ310" s="9">
        <f t="shared" si="147"/>
        <v>3716576</v>
      </c>
      <c r="BK310" s="23">
        <f t="shared" si="152"/>
        <v>4162565.1200000006</v>
      </c>
      <c r="BL310" s="9"/>
      <c r="BM310" s="9"/>
      <c r="BN310" s="9">
        <f t="shared" si="97"/>
        <v>0</v>
      </c>
      <c r="BO310" s="9">
        <f t="shared" si="98"/>
        <v>0</v>
      </c>
      <c r="BP310" s="9"/>
      <c r="BQ310" s="9"/>
      <c r="BR310" s="9">
        <f t="shared" si="99"/>
        <v>0</v>
      </c>
      <c r="BS310" s="9">
        <f t="shared" si="100"/>
        <v>0</v>
      </c>
      <c r="BT310" s="9"/>
      <c r="BU310" s="9"/>
      <c r="BV310" s="9">
        <f t="shared" si="101"/>
        <v>0</v>
      </c>
      <c r="BW310" s="9">
        <f t="shared" si="102"/>
        <v>0</v>
      </c>
      <c r="BX310" s="9"/>
      <c r="BY310" s="9"/>
      <c r="BZ310" s="9">
        <f t="shared" si="103"/>
        <v>0</v>
      </c>
      <c r="CA310" s="9">
        <f t="shared" si="104"/>
        <v>0</v>
      </c>
      <c r="CB310" s="9"/>
      <c r="CC310" s="9"/>
      <c r="CD310" s="9">
        <f t="shared" si="105"/>
        <v>0</v>
      </c>
      <c r="CE310" s="9">
        <f t="shared" si="106"/>
        <v>0</v>
      </c>
      <c r="CF310" s="9"/>
      <c r="CG310" s="9"/>
      <c r="CH310" s="9">
        <f t="shared" si="107"/>
        <v>0</v>
      </c>
      <c r="CI310" s="9">
        <f t="shared" si="108"/>
        <v>0</v>
      </c>
      <c r="CJ310" s="9"/>
      <c r="CK310" s="9"/>
      <c r="CL310" s="9">
        <f t="shared" si="109"/>
        <v>0</v>
      </c>
      <c r="CM310" s="9">
        <f t="shared" si="110"/>
        <v>0</v>
      </c>
      <c r="CN310" s="9"/>
      <c r="CO310" s="9"/>
      <c r="CP310" s="9">
        <f t="shared" si="111"/>
        <v>0</v>
      </c>
      <c r="CQ310" s="9">
        <f t="shared" si="112"/>
        <v>0</v>
      </c>
      <c r="CR310" s="9"/>
      <c r="CS310" s="9"/>
      <c r="CT310" s="9">
        <f t="shared" si="113"/>
        <v>0</v>
      </c>
      <c r="CU310" s="9">
        <f t="shared" si="114"/>
        <v>0</v>
      </c>
      <c r="CV310" s="9"/>
      <c r="CW310" s="9"/>
      <c r="CX310" s="9">
        <f t="shared" si="115"/>
        <v>0</v>
      </c>
      <c r="CY310" s="9">
        <f t="shared" si="116"/>
        <v>0</v>
      </c>
      <c r="CZ310" s="9"/>
      <c r="DA310" s="9"/>
      <c r="DB310" s="9">
        <f t="shared" si="117"/>
        <v>0</v>
      </c>
      <c r="DC310" s="9">
        <f t="shared" si="118"/>
        <v>0</v>
      </c>
      <c r="DD310" s="9"/>
      <c r="DE310" s="9"/>
      <c r="DF310" s="9">
        <f t="shared" si="119"/>
        <v>0</v>
      </c>
      <c r="DG310" s="9">
        <f t="shared" si="120"/>
        <v>0</v>
      </c>
      <c r="DH310" s="9"/>
      <c r="DI310" s="9"/>
      <c r="DJ310" s="9">
        <f t="shared" si="121"/>
        <v>0</v>
      </c>
      <c r="DK310" s="9">
        <f t="shared" si="122"/>
        <v>0</v>
      </c>
      <c r="DL310" s="9"/>
      <c r="DM310" s="9"/>
      <c r="DN310" s="9">
        <f t="shared" si="123"/>
        <v>0</v>
      </c>
      <c r="DO310" s="9">
        <f t="shared" si="124"/>
        <v>0</v>
      </c>
      <c r="DP310" s="9"/>
      <c r="DQ310" s="9"/>
      <c r="DR310" s="9">
        <f t="shared" si="125"/>
        <v>0</v>
      </c>
      <c r="DS310" s="9">
        <f t="shared" si="126"/>
        <v>0</v>
      </c>
      <c r="DT310" s="9"/>
      <c r="DU310" s="9"/>
      <c r="DV310" s="9">
        <f t="shared" si="127"/>
        <v>0</v>
      </c>
      <c r="DW310" s="9">
        <f t="shared" si="128"/>
        <v>0</v>
      </c>
      <c r="DX310" s="9"/>
      <c r="DY310" s="9"/>
      <c r="DZ310" s="9">
        <f t="shared" si="129"/>
        <v>0</v>
      </c>
      <c r="EA310" s="9">
        <f t="shared" si="130"/>
        <v>0</v>
      </c>
      <c r="EB310" s="9"/>
      <c r="EC310" s="9"/>
      <c r="ED310" s="9"/>
      <c r="EE310" s="9"/>
      <c r="EF310" s="9"/>
      <c r="EG310" s="9"/>
      <c r="EH310" s="9"/>
      <c r="EI310" s="9"/>
      <c r="EJ310" s="23">
        <f t="shared" si="132"/>
        <v>25659</v>
      </c>
      <c r="EK310" s="23">
        <v>0</v>
      </c>
      <c r="EL310" s="23">
        <v>0</v>
      </c>
      <c r="EM310" s="29" t="s">
        <v>95</v>
      </c>
      <c r="EN310" s="20" t="s">
        <v>556</v>
      </c>
      <c r="EO310" s="20" t="s">
        <v>557</v>
      </c>
      <c r="EP310" s="20"/>
      <c r="EQ310" s="20"/>
      <c r="ER310" s="20"/>
      <c r="ES310" s="20"/>
      <c r="ET310" s="20"/>
      <c r="EU310" s="20"/>
      <c r="EV310" s="20"/>
      <c r="EW310" s="20"/>
      <c r="EX310" s="20"/>
      <c r="EY310" s="40" t="s">
        <v>558</v>
      </c>
      <c r="EZ310" s="10" t="s">
        <v>559</v>
      </c>
      <c r="FA310" s="46" t="s">
        <v>258</v>
      </c>
    </row>
    <row r="311" spans="1:157" ht="19.5" customHeight="1">
      <c r="A311" s="25" t="s">
        <v>490</v>
      </c>
      <c r="B311" s="40" t="s">
        <v>415</v>
      </c>
      <c r="C311" s="40" t="s">
        <v>416</v>
      </c>
      <c r="D311" s="40" t="s">
        <v>416</v>
      </c>
      <c r="E311" s="40" t="s">
        <v>65</v>
      </c>
      <c r="F311" s="40"/>
      <c r="G311" s="40"/>
      <c r="H311" s="40">
        <v>100</v>
      </c>
      <c r="I311" s="40">
        <v>710000000</v>
      </c>
      <c r="J311" s="40" t="s">
        <v>227</v>
      </c>
      <c r="K311" s="40" t="s">
        <v>405</v>
      </c>
      <c r="L311" s="40" t="s">
        <v>31</v>
      </c>
      <c r="M311" s="40">
        <v>190000000</v>
      </c>
      <c r="N311" s="40" t="s">
        <v>491</v>
      </c>
      <c r="O311" s="40"/>
      <c r="P311" s="40" t="s">
        <v>418</v>
      </c>
      <c r="Q311" s="40"/>
      <c r="R311" s="40"/>
      <c r="S311" s="40">
        <v>0</v>
      </c>
      <c r="T311" s="40">
        <v>0</v>
      </c>
      <c r="U311" s="40">
        <v>100</v>
      </c>
      <c r="V311" s="40" t="s">
        <v>419</v>
      </c>
      <c r="W311" s="40" t="s">
        <v>76</v>
      </c>
      <c r="X311" s="14">
        <v>1250</v>
      </c>
      <c r="Y311" s="9">
        <v>1376</v>
      </c>
      <c r="Z311" s="9">
        <f t="shared" si="133"/>
        <v>1720000</v>
      </c>
      <c r="AA311" s="23">
        <f t="shared" si="134"/>
        <v>1926400.0000000002</v>
      </c>
      <c r="AB311" s="14">
        <v>2500</v>
      </c>
      <c r="AC311" s="9">
        <v>1376</v>
      </c>
      <c r="AD311" s="9">
        <f t="shared" si="135"/>
        <v>3440000</v>
      </c>
      <c r="AE311" s="23">
        <f t="shared" si="139"/>
        <v>3852800.0000000005</v>
      </c>
      <c r="AF311" s="14">
        <v>2500</v>
      </c>
      <c r="AG311" s="9">
        <v>1376</v>
      </c>
      <c r="AH311" s="9">
        <f t="shared" si="136"/>
        <v>3440000</v>
      </c>
      <c r="AI311" s="23">
        <f t="shared" si="140"/>
        <v>3852800.0000000005</v>
      </c>
      <c r="AJ311" s="14">
        <v>2500</v>
      </c>
      <c r="AK311" s="9">
        <v>1376</v>
      </c>
      <c r="AL311" s="9">
        <f t="shared" si="137"/>
        <v>3440000</v>
      </c>
      <c r="AM311" s="23">
        <f t="shared" si="141"/>
        <v>3852800.0000000005</v>
      </c>
      <c r="AN311" s="14">
        <v>2500</v>
      </c>
      <c r="AO311" s="9">
        <v>1376</v>
      </c>
      <c r="AP311" s="9">
        <f t="shared" si="138"/>
        <v>3440000</v>
      </c>
      <c r="AQ311" s="23">
        <f t="shared" si="142"/>
        <v>3852800.0000000005</v>
      </c>
      <c r="AR311" s="14">
        <v>2500</v>
      </c>
      <c r="AS311" s="9">
        <v>1376</v>
      </c>
      <c r="AT311" s="9">
        <f t="shared" si="143"/>
        <v>3440000</v>
      </c>
      <c r="AU311" s="23">
        <f t="shared" si="148"/>
        <v>3852800.0000000005</v>
      </c>
      <c r="AV311" s="14">
        <v>2500</v>
      </c>
      <c r="AW311" s="9">
        <v>1376</v>
      </c>
      <c r="AX311" s="9">
        <f t="shared" si="144"/>
        <v>3440000</v>
      </c>
      <c r="AY311" s="23">
        <f t="shared" si="149"/>
        <v>3852800.0000000005</v>
      </c>
      <c r="AZ311" s="14">
        <v>2500</v>
      </c>
      <c r="BA311" s="9">
        <v>1376</v>
      </c>
      <c r="BB311" s="9">
        <f t="shared" si="145"/>
        <v>3440000</v>
      </c>
      <c r="BC311" s="23">
        <f t="shared" si="150"/>
        <v>3852800.0000000005</v>
      </c>
      <c r="BD311" s="14">
        <v>2500</v>
      </c>
      <c r="BE311" s="9">
        <v>1376</v>
      </c>
      <c r="BF311" s="9">
        <f t="shared" si="146"/>
        <v>3440000</v>
      </c>
      <c r="BG311" s="23">
        <f t="shared" si="151"/>
        <v>3852800.0000000005</v>
      </c>
      <c r="BH311" s="14">
        <v>2500</v>
      </c>
      <c r="BI311" s="9">
        <v>1376</v>
      </c>
      <c r="BJ311" s="9">
        <f t="shared" si="147"/>
        <v>3440000</v>
      </c>
      <c r="BK311" s="23">
        <f t="shared" si="152"/>
        <v>3852800.0000000005</v>
      </c>
      <c r="BL311" s="9"/>
      <c r="BM311" s="9"/>
      <c r="BN311" s="9">
        <f t="shared" si="97"/>
        <v>0</v>
      </c>
      <c r="BO311" s="9">
        <f t="shared" si="98"/>
        <v>0</v>
      </c>
      <c r="BP311" s="9"/>
      <c r="BQ311" s="9"/>
      <c r="BR311" s="9">
        <f t="shared" si="99"/>
        <v>0</v>
      </c>
      <c r="BS311" s="9">
        <f t="shared" si="100"/>
        <v>0</v>
      </c>
      <c r="BT311" s="9"/>
      <c r="BU311" s="9"/>
      <c r="BV311" s="9">
        <f t="shared" si="101"/>
        <v>0</v>
      </c>
      <c r="BW311" s="9">
        <f t="shared" si="102"/>
        <v>0</v>
      </c>
      <c r="BX311" s="9"/>
      <c r="BY311" s="9"/>
      <c r="BZ311" s="9">
        <f t="shared" si="103"/>
        <v>0</v>
      </c>
      <c r="CA311" s="9">
        <f t="shared" si="104"/>
        <v>0</v>
      </c>
      <c r="CB311" s="9"/>
      <c r="CC311" s="9"/>
      <c r="CD311" s="9">
        <f t="shared" si="105"/>
        <v>0</v>
      </c>
      <c r="CE311" s="9">
        <f t="shared" si="106"/>
        <v>0</v>
      </c>
      <c r="CF311" s="9"/>
      <c r="CG311" s="9"/>
      <c r="CH311" s="9">
        <f t="shared" si="107"/>
        <v>0</v>
      </c>
      <c r="CI311" s="9">
        <f t="shared" si="108"/>
        <v>0</v>
      </c>
      <c r="CJ311" s="9"/>
      <c r="CK311" s="9"/>
      <c r="CL311" s="9">
        <f t="shared" si="109"/>
        <v>0</v>
      </c>
      <c r="CM311" s="9">
        <f t="shared" si="110"/>
        <v>0</v>
      </c>
      <c r="CN311" s="9"/>
      <c r="CO311" s="9"/>
      <c r="CP311" s="9">
        <f t="shared" si="111"/>
        <v>0</v>
      </c>
      <c r="CQ311" s="9">
        <f t="shared" si="112"/>
        <v>0</v>
      </c>
      <c r="CR311" s="9"/>
      <c r="CS311" s="9"/>
      <c r="CT311" s="9">
        <f t="shared" si="113"/>
        <v>0</v>
      </c>
      <c r="CU311" s="9">
        <f t="shared" si="114"/>
        <v>0</v>
      </c>
      <c r="CV311" s="9"/>
      <c r="CW311" s="9"/>
      <c r="CX311" s="9">
        <f t="shared" si="115"/>
        <v>0</v>
      </c>
      <c r="CY311" s="9">
        <f t="shared" si="116"/>
        <v>0</v>
      </c>
      <c r="CZ311" s="9"/>
      <c r="DA311" s="9"/>
      <c r="DB311" s="9">
        <f t="shared" si="117"/>
        <v>0</v>
      </c>
      <c r="DC311" s="9">
        <f t="shared" si="118"/>
        <v>0</v>
      </c>
      <c r="DD311" s="9"/>
      <c r="DE311" s="9"/>
      <c r="DF311" s="9">
        <f t="shared" si="119"/>
        <v>0</v>
      </c>
      <c r="DG311" s="9">
        <f t="shared" si="120"/>
        <v>0</v>
      </c>
      <c r="DH311" s="9"/>
      <c r="DI311" s="9"/>
      <c r="DJ311" s="9">
        <f t="shared" si="121"/>
        <v>0</v>
      </c>
      <c r="DK311" s="9">
        <f t="shared" si="122"/>
        <v>0</v>
      </c>
      <c r="DL311" s="9"/>
      <c r="DM311" s="9"/>
      <c r="DN311" s="9">
        <f t="shared" si="123"/>
        <v>0</v>
      </c>
      <c r="DO311" s="9">
        <f t="shared" si="124"/>
        <v>0</v>
      </c>
      <c r="DP311" s="9"/>
      <c r="DQ311" s="9"/>
      <c r="DR311" s="9">
        <f t="shared" si="125"/>
        <v>0</v>
      </c>
      <c r="DS311" s="9">
        <f t="shared" si="126"/>
        <v>0</v>
      </c>
      <c r="DT311" s="9"/>
      <c r="DU311" s="9"/>
      <c r="DV311" s="9">
        <f t="shared" si="127"/>
        <v>0</v>
      </c>
      <c r="DW311" s="9">
        <f t="shared" si="128"/>
        <v>0</v>
      </c>
      <c r="DX311" s="9"/>
      <c r="DY311" s="9"/>
      <c r="DZ311" s="9">
        <f t="shared" si="129"/>
        <v>0</v>
      </c>
      <c r="EA311" s="9">
        <f t="shared" si="130"/>
        <v>0</v>
      </c>
      <c r="EB311" s="9"/>
      <c r="EC311" s="9"/>
      <c r="ED311" s="9"/>
      <c r="EE311" s="9"/>
      <c r="EF311" s="9"/>
      <c r="EG311" s="9"/>
      <c r="EH311" s="9"/>
      <c r="EI311" s="9"/>
      <c r="EJ311" s="23">
        <f t="shared" si="132"/>
        <v>23750</v>
      </c>
      <c r="EK311" s="23">
        <v>0</v>
      </c>
      <c r="EL311" s="23">
        <v>0</v>
      </c>
      <c r="EM311" s="29" t="s">
        <v>95</v>
      </c>
      <c r="EN311" s="20" t="s">
        <v>556</v>
      </c>
      <c r="EO311" s="20" t="s">
        <v>557</v>
      </c>
      <c r="EP311" s="20"/>
      <c r="EQ311" s="20"/>
      <c r="ER311" s="20"/>
      <c r="ES311" s="20"/>
      <c r="ET311" s="20"/>
      <c r="EU311" s="20"/>
      <c r="EV311" s="20"/>
      <c r="EW311" s="20"/>
      <c r="EX311" s="20"/>
      <c r="EY311" s="40" t="s">
        <v>558</v>
      </c>
      <c r="EZ311" s="10" t="s">
        <v>559</v>
      </c>
      <c r="FA311" s="46" t="s">
        <v>258</v>
      </c>
    </row>
    <row r="312" spans="1:157" ht="19.5" customHeight="1">
      <c r="A312" s="25" t="s">
        <v>492</v>
      </c>
      <c r="B312" s="40" t="s">
        <v>415</v>
      </c>
      <c r="C312" s="40" t="s">
        <v>416</v>
      </c>
      <c r="D312" s="40" t="s">
        <v>416</v>
      </c>
      <c r="E312" s="40" t="s">
        <v>65</v>
      </c>
      <c r="F312" s="40"/>
      <c r="G312" s="40"/>
      <c r="H312" s="40">
        <v>100</v>
      </c>
      <c r="I312" s="40">
        <v>710000000</v>
      </c>
      <c r="J312" s="40" t="s">
        <v>227</v>
      </c>
      <c r="K312" s="40" t="s">
        <v>405</v>
      </c>
      <c r="L312" s="40" t="s">
        <v>31</v>
      </c>
      <c r="M312" s="11">
        <v>630000000</v>
      </c>
      <c r="N312" s="40" t="s">
        <v>493</v>
      </c>
      <c r="O312" s="40"/>
      <c r="P312" s="40" t="s">
        <v>418</v>
      </c>
      <c r="Q312" s="40"/>
      <c r="R312" s="40"/>
      <c r="S312" s="40">
        <v>0</v>
      </c>
      <c r="T312" s="40">
        <v>0</v>
      </c>
      <c r="U312" s="40">
        <v>100</v>
      </c>
      <c r="V312" s="40" t="s">
        <v>419</v>
      </c>
      <c r="W312" s="40" t="s">
        <v>76</v>
      </c>
      <c r="X312" s="14">
        <v>10500</v>
      </c>
      <c r="Y312" s="9">
        <v>1568</v>
      </c>
      <c r="Z312" s="9">
        <f t="shared" si="133"/>
        <v>16464000</v>
      </c>
      <c r="AA312" s="23">
        <f t="shared" si="134"/>
        <v>18439680</v>
      </c>
      <c r="AB312" s="14">
        <v>21000</v>
      </c>
      <c r="AC312" s="9">
        <v>1568</v>
      </c>
      <c r="AD312" s="9">
        <f t="shared" si="135"/>
        <v>32928000</v>
      </c>
      <c r="AE312" s="23">
        <f t="shared" si="139"/>
        <v>36879360</v>
      </c>
      <c r="AF312" s="14">
        <v>21000</v>
      </c>
      <c r="AG312" s="9">
        <v>1568</v>
      </c>
      <c r="AH312" s="9">
        <f t="shared" si="136"/>
        <v>32928000</v>
      </c>
      <c r="AI312" s="23">
        <f t="shared" si="140"/>
        <v>36879360</v>
      </c>
      <c r="AJ312" s="14">
        <v>21000</v>
      </c>
      <c r="AK312" s="9">
        <v>1568</v>
      </c>
      <c r="AL312" s="9">
        <f t="shared" si="137"/>
        <v>32928000</v>
      </c>
      <c r="AM312" s="23">
        <f t="shared" si="141"/>
        <v>36879360</v>
      </c>
      <c r="AN312" s="14">
        <v>21000</v>
      </c>
      <c r="AO312" s="9">
        <v>1568</v>
      </c>
      <c r="AP312" s="9">
        <f t="shared" si="138"/>
        <v>32928000</v>
      </c>
      <c r="AQ312" s="23">
        <f t="shared" si="142"/>
        <v>36879360</v>
      </c>
      <c r="AR312" s="14">
        <v>21000</v>
      </c>
      <c r="AS312" s="9">
        <v>1568</v>
      </c>
      <c r="AT312" s="9">
        <f t="shared" si="143"/>
        <v>32928000</v>
      </c>
      <c r="AU312" s="23">
        <f t="shared" si="148"/>
        <v>36879360</v>
      </c>
      <c r="AV312" s="14">
        <v>21000</v>
      </c>
      <c r="AW312" s="9">
        <v>1568</v>
      </c>
      <c r="AX312" s="9">
        <f t="shared" si="144"/>
        <v>32928000</v>
      </c>
      <c r="AY312" s="23">
        <f t="shared" si="149"/>
        <v>36879360</v>
      </c>
      <c r="AZ312" s="14">
        <v>21000</v>
      </c>
      <c r="BA312" s="9">
        <v>1568</v>
      </c>
      <c r="BB312" s="9">
        <f t="shared" si="145"/>
        <v>32928000</v>
      </c>
      <c r="BC312" s="23">
        <f t="shared" si="150"/>
        <v>36879360</v>
      </c>
      <c r="BD312" s="14">
        <v>21000</v>
      </c>
      <c r="BE312" s="9">
        <v>1568</v>
      </c>
      <c r="BF312" s="9">
        <f t="shared" si="146"/>
        <v>32928000</v>
      </c>
      <c r="BG312" s="23">
        <f t="shared" si="151"/>
        <v>36879360</v>
      </c>
      <c r="BH312" s="14">
        <v>21000</v>
      </c>
      <c r="BI312" s="9">
        <v>1568</v>
      </c>
      <c r="BJ312" s="9">
        <f t="shared" si="147"/>
        <v>32928000</v>
      </c>
      <c r="BK312" s="23">
        <f t="shared" si="152"/>
        <v>36879360</v>
      </c>
      <c r="BL312" s="9"/>
      <c r="BM312" s="9"/>
      <c r="BN312" s="9">
        <f t="shared" si="97"/>
        <v>0</v>
      </c>
      <c r="BO312" s="9">
        <f t="shared" si="98"/>
        <v>0</v>
      </c>
      <c r="BP312" s="9"/>
      <c r="BQ312" s="9"/>
      <c r="BR312" s="9">
        <f t="shared" si="99"/>
        <v>0</v>
      </c>
      <c r="BS312" s="9">
        <f t="shared" si="100"/>
        <v>0</v>
      </c>
      <c r="BT312" s="9"/>
      <c r="BU312" s="9"/>
      <c r="BV312" s="9">
        <f t="shared" si="101"/>
        <v>0</v>
      </c>
      <c r="BW312" s="9">
        <f t="shared" si="102"/>
        <v>0</v>
      </c>
      <c r="BX312" s="9"/>
      <c r="BY312" s="9"/>
      <c r="BZ312" s="9">
        <f t="shared" si="103"/>
        <v>0</v>
      </c>
      <c r="CA312" s="9">
        <f t="shared" si="104"/>
        <v>0</v>
      </c>
      <c r="CB312" s="9"/>
      <c r="CC312" s="9"/>
      <c r="CD312" s="9">
        <f t="shared" si="105"/>
        <v>0</v>
      </c>
      <c r="CE312" s="9">
        <f t="shared" si="106"/>
        <v>0</v>
      </c>
      <c r="CF312" s="9"/>
      <c r="CG312" s="9"/>
      <c r="CH312" s="9">
        <f t="shared" si="107"/>
        <v>0</v>
      </c>
      <c r="CI312" s="9">
        <f t="shared" si="108"/>
        <v>0</v>
      </c>
      <c r="CJ312" s="9"/>
      <c r="CK312" s="9"/>
      <c r="CL312" s="9">
        <f t="shared" si="109"/>
        <v>0</v>
      </c>
      <c r="CM312" s="9">
        <f t="shared" si="110"/>
        <v>0</v>
      </c>
      <c r="CN312" s="9"/>
      <c r="CO312" s="9"/>
      <c r="CP312" s="9">
        <f t="shared" si="111"/>
        <v>0</v>
      </c>
      <c r="CQ312" s="9">
        <f t="shared" si="112"/>
        <v>0</v>
      </c>
      <c r="CR312" s="9"/>
      <c r="CS312" s="9"/>
      <c r="CT312" s="9">
        <f t="shared" si="113"/>
        <v>0</v>
      </c>
      <c r="CU312" s="9">
        <f t="shared" si="114"/>
        <v>0</v>
      </c>
      <c r="CV312" s="9"/>
      <c r="CW312" s="9"/>
      <c r="CX312" s="9">
        <f t="shared" si="115"/>
        <v>0</v>
      </c>
      <c r="CY312" s="9">
        <f t="shared" si="116"/>
        <v>0</v>
      </c>
      <c r="CZ312" s="9"/>
      <c r="DA312" s="9"/>
      <c r="DB312" s="9">
        <f t="shared" si="117"/>
        <v>0</v>
      </c>
      <c r="DC312" s="9">
        <f t="shared" si="118"/>
        <v>0</v>
      </c>
      <c r="DD312" s="9"/>
      <c r="DE312" s="9"/>
      <c r="DF312" s="9">
        <f t="shared" si="119"/>
        <v>0</v>
      </c>
      <c r="DG312" s="9">
        <f t="shared" si="120"/>
        <v>0</v>
      </c>
      <c r="DH312" s="9"/>
      <c r="DI312" s="9"/>
      <c r="DJ312" s="9">
        <f t="shared" si="121"/>
        <v>0</v>
      </c>
      <c r="DK312" s="9">
        <f t="shared" si="122"/>
        <v>0</v>
      </c>
      <c r="DL312" s="9"/>
      <c r="DM312" s="9"/>
      <c r="DN312" s="9">
        <f t="shared" si="123"/>
        <v>0</v>
      </c>
      <c r="DO312" s="9">
        <f t="shared" si="124"/>
        <v>0</v>
      </c>
      <c r="DP312" s="9"/>
      <c r="DQ312" s="9"/>
      <c r="DR312" s="9">
        <f t="shared" si="125"/>
        <v>0</v>
      </c>
      <c r="DS312" s="9">
        <f t="shared" si="126"/>
        <v>0</v>
      </c>
      <c r="DT312" s="9"/>
      <c r="DU312" s="9"/>
      <c r="DV312" s="9">
        <f t="shared" si="127"/>
        <v>0</v>
      </c>
      <c r="DW312" s="9">
        <f t="shared" si="128"/>
        <v>0</v>
      </c>
      <c r="DX312" s="9"/>
      <c r="DY312" s="9"/>
      <c r="DZ312" s="9">
        <f t="shared" si="129"/>
        <v>0</v>
      </c>
      <c r="EA312" s="9">
        <f t="shared" si="130"/>
        <v>0</v>
      </c>
      <c r="EB312" s="9"/>
      <c r="EC312" s="9"/>
      <c r="ED312" s="9"/>
      <c r="EE312" s="9"/>
      <c r="EF312" s="9"/>
      <c r="EG312" s="9"/>
      <c r="EH312" s="9"/>
      <c r="EI312" s="9"/>
      <c r="EJ312" s="23">
        <f t="shared" si="132"/>
        <v>199500</v>
      </c>
      <c r="EK312" s="23">
        <v>0</v>
      </c>
      <c r="EL312" s="23">
        <v>0</v>
      </c>
      <c r="EM312" s="29" t="s">
        <v>95</v>
      </c>
      <c r="EN312" s="20" t="s">
        <v>556</v>
      </c>
      <c r="EO312" s="20" t="s">
        <v>557</v>
      </c>
      <c r="EP312" s="20"/>
      <c r="EQ312" s="20"/>
      <c r="ER312" s="20"/>
      <c r="ES312" s="20"/>
      <c r="ET312" s="20"/>
      <c r="EU312" s="20"/>
      <c r="EV312" s="20"/>
      <c r="EW312" s="20"/>
      <c r="EX312" s="20"/>
      <c r="EY312" s="40" t="s">
        <v>558</v>
      </c>
      <c r="EZ312" s="10" t="s">
        <v>559</v>
      </c>
      <c r="FA312" s="46" t="s">
        <v>258</v>
      </c>
    </row>
    <row r="313" spans="1:157" ht="19.5" customHeight="1">
      <c r="A313" s="25" t="s">
        <v>494</v>
      </c>
      <c r="B313" s="40" t="s">
        <v>415</v>
      </c>
      <c r="C313" s="40" t="s">
        <v>416</v>
      </c>
      <c r="D313" s="40" t="s">
        <v>416</v>
      </c>
      <c r="E313" s="40" t="s">
        <v>65</v>
      </c>
      <c r="F313" s="40"/>
      <c r="G313" s="40"/>
      <c r="H313" s="40">
        <v>100</v>
      </c>
      <c r="I313" s="40">
        <v>710000000</v>
      </c>
      <c r="J313" s="40" t="s">
        <v>227</v>
      </c>
      <c r="K313" s="40" t="s">
        <v>405</v>
      </c>
      <c r="L313" s="40" t="s">
        <v>31</v>
      </c>
      <c r="M313" s="40" t="s">
        <v>149</v>
      </c>
      <c r="N313" s="40" t="s">
        <v>495</v>
      </c>
      <c r="O313" s="40"/>
      <c r="P313" s="40" t="s">
        <v>418</v>
      </c>
      <c r="Q313" s="40"/>
      <c r="R313" s="40"/>
      <c r="S313" s="40">
        <v>0</v>
      </c>
      <c r="T313" s="40">
        <v>0</v>
      </c>
      <c r="U313" s="40">
        <v>100</v>
      </c>
      <c r="V313" s="40" t="s">
        <v>419</v>
      </c>
      <c r="W313" s="40" t="s">
        <v>76</v>
      </c>
      <c r="X313" s="14">
        <v>380</v>
      </c>
      <c r="Y313" s="9">
        <v>1568</v>
      </c>
      <c r="Z313" s="9">
        <f t="shared" si="133"/>
        <v>595840</v>
      </c>
      <c r="AA313" s="23">
        <f t="shared" si="134"/>
        <v>667340.8</v>
      </c>
      <c r="AB313" s="14">
        <v>760</v>
      </c>
      <c r="AC313" s="9">
        <v>1568</v>
      </c>
      <c r="AD313" s="9">
        <f t="shared" si="135"/>
        <v>1191680</v>
      </c>
      <c r="AE313" s="23">
        <f t="shared" si="139"/>
        <v>1334681.6</v>
      </c>
      <c r="AF313" s="14">
        <v>760</v>
      </c>
      <c r="AG313" s="9">
        <v>1568</v>
      </c>
      <c r="AH313" s="9">
        <f t="shared" si="136"/>
        <v>1191680</v>
      </c>
      <c r="AI313" s="23">
        <f t="shared" si="140"/>
        <v>1334681.6</v>
      </c>
      <c r="AJ313" s="14">
        <v>760</v>
      </c>
      <c r="AK313" s="9">
        <v>1568</v>
      </c>
      <c r="AL313" s="9">
        <f t="shared" si="137"/>
        <v>1191680</v>
      </c>
      <c r="AM313" s="23">
        <f t="shared" si="141"/>
        <v>1334681.6</v>
      </c>
      <c r="AN313" s="14">
        <v>760</v>
      </c>
      <c r="AO313" s="9">
        <v>1568</v>
      </c>
      <c r="AP313" s="9">
        <f t="shared" si="138"/>
        <v>1191680</v>
      </c>
      <c r="AQ313" s="23">
        <f t="shared" si="142"/>
        <v>1334681.6</v>
      </c>
      <c r="AR313" s="14">
        <v>760</v>
      </c>
      <c r="AS313" s="9">
        <v>1568</v>
      </c>
      <c r="AT313" s="9">
        <f t="shared" si="143"/>
        <v>1191680</v>
      </c>
      <c r="AU313" s="23">
        <f t="shared" si="148"/>
        <v>1334681.6</v>
      </c>
      <c r="AV313" s="14">
        <v>760</v>
      </c>
      <c r="AW313" s="9">
        <v>1568</v>
      </c>
      <c r="AX313" s="9">
        <f t="shared" si="144"/>
        <v>1191680</v>
      </c>
      <c r="AY313" s="23">
        <f t="shared" si="149"/>
        <v>1334681.6</v>
      </c>
      <c r="AZ313" s="14">
        <v>760</v>
      </c>
      <c r="BA313" s="9">
        <v>1568</v>
      </c>
      <c r="BB313" s="9">
        <f t="shared" si="145"/>
        <v>1191680</v>
      </c>
      <c r="BC313" s="23">
        <f t="shared" si="150"/>
        <v>1334681.6</v>
      </c>
      <c r="BD313" s="14">
        <v>760</v>
      </c>
      <c r="BE313" s="9">
        <v>1568</v>
      </c>
      <c r="BF313" s="9">
        <f t="shared" si="146"/>
        <v>1191680</v>
      </c>
      <c r="BG313" s="23">
        <f t="shared" si="151"/>
        <v>1334681.6</v>
      </c>
      <c r="BH313" s="14">
        <v>760</v>
      </c>
      <c r="BI313" s="9">
        <v>1568</v>
      </c>
      <c r="BJ313" s="9">
        <f t="shared" si="147"/>
        <v>1191680</v>
      </c>
      <c r="BK313" s="23">
        <f t="shared" si="152"/>
        <v>1334681.6</v>
      </c>
      <c r="BL313" s="9"/>
      <c r="BM313" s="9"/>
      <c r="BN313" s="9">
        <f t="shared" si="97"/>
        <v>0</v>
      </c>
      <c r="BO313" s="9">
        <f t="shared" si="98"/>
        <v>0</v>
      </c>
      <c r="BP313" s="9"/>
      <c r="BQ313" s="9"/>
      <c r="BR313" s="9">
        <f t="shared" si="99"/>
        <v>0</v>
      </c>
      <c r="BS313" s="9">
        <f t="shared" si="100"/>
        <v>0</v>
      </c>
      <c r="BT313" s="9"/>
      <c r="BU313" s="9"/>
      <c r="BV313" s="9">
        <f t="shared" si="101"/>
        <v>0</v>
      </c>
      <c r="BW313" s="9">
        <f t="shared" si="102"/>
        <v>0</v>
      </c>
      <c r="BX313" s="9"/>
      <c r="BY313" s="9"/>
      <c r="BZ313" s="9">
        <f t="shared" si="103"/>
        <v>0</v>
      </c>
      <c r="CA313" s="9">
        <f t="shared" si="104"/>
        <v>0</v>
      </c>
      <c r="CB313" s="9"/>
      <c r="CC313" s="9"/>
      <c r="CD313" s="9">
        <f t="shared" si="105"/>
        <v>0</v>
      </c>
      <c r="CE313" s="9">
        <f t="shared" si="106"/>
        <v>0</v>
      </c>
      <c r="CF313" s="9"/>
      <c r="CG313" s="9"/>
      <c r="CH313" s="9">
        <f t="shared" si="107"/>
        <v>0</v>
      </c>
      <c r="CI313" s="9">
        <f t="shared" si="108"/>
        <v>0</v>
      </c>
      <c r="CJ313" s="9"/>
      <c r="CK313" s="9"/>
      <c r="CL313" s="9">
        <f t="shared" si="109"/>
        <v>0</v>
      </c>
      <c r="CM313" s="9">
        <f t="shared" si="110"/>
        <v>0</v>
      </c>
      <c r="CN313" s="9"/>
      <c r="CO313" s="9"/>
      <c r="CP313" s="9">
        <f t="shared" si="111"/>
        <v>0</v>
      </c>
      <c r="CQ313" s="9">
        <f t="shared" si="112"/>
        <v>0</v>
      </c>
      <c r="CR313" s="9"/>
      <c r="CS313" s="9"/>
      <c r="CT313" s="9">
        <f t="shared" si="113"/>
        <v>0</v>
      </c>
      <c r="CU313" s="9">
        <f t="shared" si="114"/>
        <v>0</v>
      </c>
      <c r="CV313" s="9"/>
      <c r="CW313" s="9"/>
      <c r="CX313" s="9">
        <f t="shared" si="115"/>
        <v>0</v>
      </c>
      <c r="CY313" s="9">
        <f t="shared" si="116"/>
        <v>0</v>
      </c>
      <c r="CZ313" s="9"/>
      <c r="DA313" s="9"/>
      <c r="DB313" s="9">
        <f t="shared" si="117"/>
        <v>0</v>
      </c>
      <c r="DC313" s="9">
        <f t="shared" si="118"/>
        <v>0</v>
      </c>
      <c r="DD313" s="9"/>
      <c r="DE313" s="9"/>
      <c r="DF313" s="9">
        <f t="shared" si="119"/>
        <v>0</v>
      </c>
      <c r="DG313" s="9">
        <f t="shared" si="120"/>
        <v>0</v>
      </c>
      <c r="DH313" s="9"/>
      <c r="DI313" s="9"/>
      <c r="DJ313" s="9">
        <f t="shared" si="121"/>
        <v>0</v>
      </c>
      <c r="DK313" s="9">
        <f t="shared" si="122"/>
        <v>0</v>
      </c>
      <c r="DL313" s="9"/>
      <c r="DM313" s="9"/>
      <c r="DN313" s="9">
        <f t="shared" si="123"/>
        <v>0</v>
      </c>
      <c r="DO313" s="9">
        <f t="shared" si="124"/>
        <v>0</v>
      </c>
      <c r="DP313" s="9"/>
      <c r="DQ313" s="9"/>
      <c r="DR313" s="9">
        <f t="shared" si="125"/>
        <v>0</v>
      </c>
      <c r="DS313" s="9">
        <f t="shared" si="126"/>
        <v>0</v>
      </c>
      <c r="DT313" s="9"/>
      <c r="DU313" s="9"/>
      <c r="DV313" s="9">
        <f t="shared" si="127"/>
        <v>0</v>
      </c>
      <c r="DW313" s="9">
        <f t="shared" si="128"/>
        <v>0</v>
      </c>
      <c r="DX313" s="9"/>
      <c r="DY313" s="9"/>
      <c r="DZ313" s="9">
        <f t="shared" si="129"/>
        <v>0</v>
      </c>
      <c r="EA313" s="9">
        <f t="shared" si="130"/>
        <v>0</v>
      </c>
      <c r="EB313" s="9"/>
      <c r="EC313" s="9"/>
      <c r="ED313" s="9"/>
      <c r="EE313" s="9"/>
      <c r="EF313" s="9"/>
      <c r="EG313" s="9"/>
      <c r="EH313" s="9"/>
      <c r="EI313" s="9"/>
      <c r="EJ313" s="23">
        <f t="shared" si="132"/>
        <v>7220</v>
      </c>
      <c r="EK313" s="23">
        <v>0</v>
      </c>
      <c r="EL313" s="23">
        <v>0</v>
      </c>
      <c r="EM313" s="29" t="s">
        <v>95</v>
      </c>
      <c r="EN313" s="20" t="s">
        <v>556</v>
      </c>
      <c r="EO313" s="20" t="s">
        <v>557</v>
      </c>
      <c r="EP313" s="20"/>
      <c r="EQ313" s="20"/>
      <c r="ER313" s="20"/>
      <c r="ES313" s="20"/>
      <c r="ET313" s="20"/>
      <c r="EU313" s="20"/>
      <c r="EV313" s="20"/>
      <c r="EW313" s="20"/>
      <c r="EX313" s="20"/>
      <c r="EY313" s="40" t="s">
        <v>558</v>
      </c>
      <c r="EZ313" s="10" t="s">
        <v>559</v>
      </c>
      <c r="FA313" s="46" t="s">
        <v>258</v>
      </c>
    </row>
    <row r="314" spans="1:157" ht="19.5" customHeight="1">
      <c r="A314" s="25" t="s">
        <v>496</v>
      </c>
      <c r="B314" s="40" t="s">
        <v>415</v>
      </c>
      <c r="C314" s="40" t="s">
        <v>416</v>
      </c>
      <c r="D314" s="40" t="s">
        <v>416</v>
      </c>
      <c r="E314" s="40" t="s">
        <v>65</v>
      </c>
      <c r="F314" s="40"/>
      <c r="G314" s="40"/>
      <c r="H314" s="40">
        <v>100</v>
      </c>
      <c r="I314" s="40">
        <v>710000000</v>
      </c>
      <c r="J314" s="40" t="s">
        <v>227</v>
      </c>
      <c r="K314" s="40" t="s">
        <v>405</v>
      </c>
      <c r="L314" s="40" t="s">
        <v>31</v>
      </c>
      <c r="M314" s="11">
        <v>630000000</v>
      </c>
      <c r="N314" s="40" t="s">
        <v>497</v>
      </c>
      <c r="O314" s="40"/>
      <c r="P314" s="40" t="s">
        <v>418</v>
      </c>
      <c r="Q314" s="40"/>
      <c r="R314" s="40"/>
      <c r="S314" s="40">
        <v>0</v>
      </c>
      <c r="T314" s="40">
        <v>0</v>
      </c>
      <c r="U314" s="40">
        <v>100</v>
      </c>
      <c r="V314" s="40" t="s">
        <v>419</v>
      </c>
      <c r="W314" s="40" t="s">
        <v>76</v>
      </c>
      <c r="X314" s="14">
        <v>4486</v>
      </c>
      <c r="Y314" s="9">
        <v>1568</v>
      </c>
      <c r="Z314" s="9">
        <f t="shared" si="133"/>
        <v>7034048</v>
      </c>
      <c r="AA314" s="23">
        <f t="shared" si="134"/>
        <v>7878133.760000001</v>
      </c>
      <c r="AB314" s="14">
        <v>8973</v>
      </c>
      <c r="AC314" s="9">
        <v>1568</v>
      </c>
      <c r="AD314" s="9">
        <f t="shared" si="135"/>
        <v>14069664</v>
      </c>
      <c r="AE314" s="23">
        <f t="shared" si="139"/>
        <v>15758023.680000002</v>
      </c>
      <c r="AF314" s="14">
        <v>8973</v>
      </c>
      <c r="AG314" s="9">
        <v>1568</v>
      </c>
      <c r="AH314" s="9">
        <f t="shared" si="136"/>
        <v>14069664</v>
      </c>
      <c r="AI314" s="23">
        <f t="shared" si="140"/>
        <v>15758023.680000002</v>
      </c>
      <c r="AJ314" s="14">
        <v>8973</v>
      </c>
      <c r="AK314" s="9">
        <v>1568</v>
      </c>
      <c r="AL314" s="9">
        <f t="shared" si="137"/>
        <v>14069664</v>
      </c>
      <c r="AM314" s="23">
        <f t="shared" si="141"/>
        <v>15758023.680000002</v>
      </c>
      <c r="AN314" s="14">
        <v>8973</v>
      </c>
      <c r="AO314" s="9">
        <v>1568</v>
      </c>
      <c r="AP314" s="9">
        <f t="shared" si="138"/>
        <v>14069664</v>
      </c>
      <c r="AQ314" s="23">
        <f t="shared" si="142"/>
        <v>15758023.680000002</v>
      </c>
      <c r="AR314" s="14">
        <v>8973</v>
      </c>
      <c r="AS314" s="9">
        <v>1568</v>
      </c>
      <c r="AT314" s="9">
        <f t="shared" si="143"/>
        <v>14069664</v>
      </c>
      <c r="AU314" s="23">
        <f t="shared" si="148"/>
        <v>15758023.680000002</v>
      </c>
      <c r="AV314" s="14">
        <v>8973</v>
      </c>
      <c r="AW314" s="9">
        <v>1568</v>
      </c>
      <c r="AX314" s="9">
        <f t="shared" si="144"/>
        <v>14069664</v>
      </c>
      <c r="AY314" s="23">
        <f t="shared" si="149"/>
        <v>15758023.680000002</v>
      </c>
      <c r="AZ314" s="14">
        <v>8973</v>
      </c>
      <c r="BA314" s="9">
        <v>1568</v>
      </c>
      <c r="BB314" s="9">
        <f t="shared" si="145"/>
        <v>14069664</v>
      </c>
      <c r="BC314" s="23">
        <f t="shared" si="150"/>
        <v>15758023.680000002</v>
      </c>
      <c r="BD314" s="14">
        <v>8973</v>
      </c>
      <c r="BE314" s="9">
        <v>1568</v>
      </c>
      <c r="BF314" s="9">
        <f t="shared" si="146"/>
        <v>14069664</v>
      </c>
      <c r="BG314" s="23">
        <f t="shared" si="151"/>
        <v>15758023.680000002</v>
      </c>
      <c r="BH314" s="14">
        <v>8973</v>
      </c>
      <c r="BI314" s="9">
        <v>1568</v>
      </c>
      <c r="BJ314" s="9">
        <f t="shared" si="147"/>
        <v>14069664</v>
      </c>
      <c r="BK314" s="23">
        <f t="shared" si="152"/>
        <v>15758023.680000002</v>
      </c>
      <c r="BL314" s="9"/>
      <c r="BM314" s="9"/>
      <c r="BN314" s="9">
        <f t="shared" si="97"/>
        <v>0</v>
      </c>
      <c r="BO314" s="9">
        <f t="shared" si="98"/>
        <v>0</v>
      </c>
      <c r="BP314" s="9"/>
      <c r="BQ314" s="9"/>
      <c r="BR314" s="9">
        <f t="shared" si="99"/>
        <v>0</v>
      </c>
      <c r="BS314" s="9">
        <f t="shared" si="100"/>
        <v>0</v>
      </c>
      <c r="BT314" s="9"/>
      <c r="BU314" s="9"/>
      <c r="BV314" s="9">
        <f t="shared" si="101"/>
        <v>0</v>
      </c>
      <c r="BW314" s="9">
        <f t="shared" si="102"/>
        <v>0</v>
      </c>
      <c r="BX314" s="9"/>
      <c r="BY314" s="9"/>
      <c r="BZ314" s="9">
        <f t="shared" si="103"/>
        <v>0</v>
      </c>
      <c r="CA314" s="9">
        <f t="shared" si="104"/>
        <v>0</v>
      </c>
      <c r="CB314" s="9"/>
      <c r="CC314" s="9"/>
      <c r="CD314" s="9">
        <f t="shared" si="105"/>
        <v>0</v>
      </c>
      <c r="CE314" s="9">
        <f t="shared" si="106"/>
        <v>0</v>
      </c>
      <c r="CF314" s="9"/>
      <c r="CG314" s="9"/>
      <c r="CH314" s="9">
        <f t="shared" si="107"/>
        <v>0</v>
      </c>
      <c r="CI314" s="9">
        <f t="shared" si="108"/>
        <v>0</v>
      </c>
      <c r="CJ314" s="9"/>
      <c r="CK314" s="9"/>
      <c r="CL314" s="9">
        <f t="shared" si="109"/>
        <v>0</v>
      </c>
      <c r="CM314" s="9">
        <f t="shared" si="110"/>
        <v>0</v>
      </c>
      <c r="CN314" s="9"/>
      <c r="CO314" s="9"/>
      <c r="CP314" s="9">
        <f t="shared" si="111"/>
        <v>0</v>
      </c>
      <c r="CQ314" s="9">
        <f t="shared" si="112"/>
        <v>0</v>
      </c>
      <c r="CR314" s="9"/>
      <c r="CS314" s="9"/>
      <c r="CT314" s="9">
        <f t="shared" si="113"/>
        <v>0</v>
      </c>
      <c r="CU314" s="9">
        <f t="shared" si="114"/>
        <v>0</v>
      </c>
      <c r="CV314" s="9"/>
      <c r="CW314" s="9"/>
      <c r="CX314" s="9">
        <f t="shared" si="115"/>
        <v>0</v>
      </c>
      <c r="CY314" s="9">
        <f t="shared" si="116"/>
        <v>0</v>
      </c>
      <c r="CZ314" s="9"/>
      <c r="DA314" s="9"/>
      <c r="DB314" s="9">
        <f t="shared" si="117"/>
        <v>0</v>
      </c>
      <c r="DC314" s="9">
        <f t="shared" si="118"/>
        <v>0</v>
      </c>
      <c r="DD314" s="9"/>
      <c r="DE314" s="9"/>
      <c r="DF314" s="9">
        <f t="shared" si="119"/>
        <v>0</v>
      </c>
      <c r="DG314" s="9">
        <f t="shared" si="120"/>
        <v>0</v>
      </c>
      <c r="DH314" s="9"/>
      <c r="DI314" s="9"/>
      <c r="DJ314" s="9">
        <f t="shared" si="121"/>
        <v>0</v>
      </c>
      <c r="DK314" s="9">
        <f t="shared" si="122"/>
        <v>0</v>
      </c>
      <c r="DL314" s="9"/>
      <c r="DM314" s="9"/>
      <c r="DN314" s="9">
        <f t="shared" si="123"/>
        <v>0</v>
      </c>
      <c r="DO314" s="9">
        <f t="shared" si="124"/>
        <v>0</v>
      </c>
      <c r="DP314" s="9"/>
      <c r="DQ314" s="9"/>
      <c r="DR314" s="9">
        <f t="shared" si="125"/>
        <v>0</v>
      </c>
      <c r="DS314" s="9">
        <f t="shared" si="126"/>
        <v>0</v>
      </c>
      <c r="DT314" s="9"/>
      <c r="DU314" s="9"/>
      <c r="DV314" s="9">
        <f t="shared" si="127"/>
        <v>0</v>
      </c>
      <c r="DW314" s="9">
        <f t="shared" si="128"/>
        <v>0</v>
      </c>
      <c r="DX314" s="9"/>
      <c r="DY314" s="9"/>
      <c r="DZ314" s="9">
        <f t="shared" si="129"/>
        <v>0</v>
      </c>
      <c r="EA314" s="9">
        <f t="shared" si="130"/>
        <v>0</v>
      </c>
      <c r="EB314" s="9"/>
      <c r="EC314" s="9"/>
      <c r="ED314" s="9"/>
      <c r="EE314" s="9"/>
      <c r="EF314" s="9"/>
      <c r="EG314" s="9"/>
      <c r="EH314" s="9"/>
      <c r="EI314" s="9"/>
      <c r="EJ314" s="23">
        <f t="shared" si="132"/>
        <v>85243</v>
      </c>
      <c r="EK314" s="23">
        <v>0</v>
      </c>
      <c r="EL314" s="23">
        <v>0</v>
      </c>
      <c r="EM314" s="29" t="s">
        <v>95</v>
      </c>
      <c r="EN314" s="20" t="s">
        <v>556</v>
      </c>
      <c r="EO314" s="20" t="s">
        <v>557</v>
      </c>
      <c r="EP314" s="20"/>
      <c r="EQ314" s="20"/>
      <c r="ER314" s="20"/>
      <c r="ES314" s="20"/>
      <c r="ET314" s="20"/>
      <c r="EU314" s="20"/>
      <c r="EV314" s="20"/>
      <c r="EW314" s="20"/>
      <c r="EX314" s="20"/>
      <c r="EY314" s="40" t="s">
        <v>558</v>
      </c>
      <c r="EZ314" s="10" t="s">
        <v>559</v>
      </c>
      <c r="FA314" s="46" t="s">
        <v>258</v>
      </c>
    </row>
    <row r="315" spans="1:157" ht="19.5" customHeight="1">
      <c r="A315" s="25" t="s">
        <v>498</v>
      </c>
      <c r="B315" s="40" t="s">
        <v>415</v>
      </c>
      <c r="C315" s="40" t="s">
        <v>416</v>
      </c>
      <c r="D315" s="40" t="s">
        <v>416</v>
      </c>
      <c r="E315" s="40" t="s">
        <v>65</v>
      </c>
      <c r="F315" s="40"/>
      <c r="G315" s="40"/>
      <c r="H315" s="40">
        <v>100</v>
      </c>
      <c r="I315" s="40">
        <v>710000000</v>
      </c>
      <c r="J315" s="40" t="s">
        <v>227</v>
      </c>
      <c r="K315" s="40" t="s">
        <v>405</v>
      </c>
      <c r="L315" s="40" t="s">
        <v>31</v>
      </c>
      <c r="M315" s="11">
        <v>630000000</v>
      </c>
      <c r="N315" s="40" t="s">
        <v>499</v>
      </c>
      <c r="O315" s="40"/>
      <c r="P315" s="40" t="s">
        <v>418</v>
      </c>
      <c r="Q315" s="40"/>
      <c r="R315" s="40"/>
      <c r="S315" s="40">
        <v>0</v>
      </c>
      <c r="T315" s="40">
        <v>0</v>
      </c>
      <c r="U315" s="40">
        <v>100</v>
      </c>
      <c r="V315" s="40" t="s">
        <v>419</v>
      </c>
      <c r="W315" s="40" t="s">
        <v>76</v>
      </c>
      <c r="X315" s="14">
        <v>713</v>
      </c>
      <c r="Y315" s="9">
        <v>1568</v>
      </c>
      <c r="Z315" s="9">
        <f t="shared" si="133"/>
        <v>1117984</v>
      </c>
      <c r="AA315" s="23">
        <f t="shared" si="134"/>
        <v>1252142.08</v>
      </c>
      <c r="AB315" s="14">
        <v>1426</v>
      </c>
      <c r="AC315" s="9">
        <v>1568</v>
      </c>
      <c r="AD315" s="9">
        <f t="shared" si="135"/>
        <v>2235968</v>
      </c>
      <c r="AE315" s="23">
        <f t="shared" si="139"/>
        <v>2504284.16</v>
      </c>
      <c r="AF315" s="14">
        <v>1426</v>
      </c>
      <c r="AG315" s="9">
        <v>1568</v>
      </c>
      <c r="AH315" s="9">
        <f t="shared" si="136"/>
        <v>2235968</v>
      </c>
      <c r="AI315" s="23">
        <f t="shared" si="140"/>
        <v>2504284.16</v>
      </c>
      <c r="AJ315" s="14">
        <v>1426</v>
      </c>
      <c r="AK315" s="9">
        <v>1568</v>
      </c>
      <c r="AL315" s="9">
        <f t="shared" si="137"/>
        <v>2235968</v>
      </c>
      <c r="AM315" s="23">
        <f t="shared" si="141"/>
        <v>2504284.16</v>
      </c>
      <c r="AN315" s="14">
        <v>1426</v>
      </c>
      <c r="AO315" s="9">
        <v>1568</v>
      </c>
      <c r="AP315" s="9">
        <f t="shared" si="138"/>
        <v>2235968</v>
      </c>
      <c r="AQ315" s="23">
        <f t="shared" si="142"/>
        <v>2504284.16</v>
      </c>
      <c r="AR315" s="14">
        <v>1426</v>
      </c>
      <c r="AS315" s="9">
        <v>1568</v>
      </c>
      <c r="AT315" s="9">
        <f t="shared" si="143"/>
        <v>2235968</v>
      </c>
      <c r="AU315" s="23">
        <f t="shared" si="148"/>
        <v>2504284.16</v>
      </c>
      <c r="AV315" s="14">
        <v>1426</v>
      </c>
      <c r="AW315" s="9">
        <v>1568</v>
      </c>
      <c r="AX315" s="9">
        <f t="shared" si="144"/>
        <v>2235968</v>
      </c>
      <c r="AY315" s="23">
        <f t="shared" si="149"/>
        <v>2504284.16</v>
      </c>
      <c r="AZ315" s="14">
        <v>1426</v>
      </c>
      <c r="BA315" s="9">
        <v>1568</v>
      </c>
      <c r="BB315" s="9">
        <f t="shared" si="145"/>
        <v>2235968</v>
      </c>
      <c r="BC315" s="23">
        <f t="shared" si="150"/>
        <v>2504284.16</v>
      </c>
      <c r="BD315" s="14">
        <v>1426</v>
      </c>
      <c r="BE315" s="9">
        <v>1568</v>
      </c>
      <c r="BF315" s="9">
        <f t="shared" si="146"/>
        <v>2235968</v>
      </c>
      <c r="BG315" s="23">
        <f t="shared" si="151"/>
        <v>2504284.16</v>
      </c>
      <c r="BH315" s="14">
        <v>1426</v>
      </c>
      <c r="BI315" s="9">
        <v>1568</v>
      </c>
      <c r="BJ315" s="9">
        <f t="shared" si="147"/>
        <v>2235968</v>
      </c>
      <c r="BK315" s="23">
        <f t="shared" si="152"/>
        <v>2504284.16</v>
      </c>
      <c r="BL315" s="9"/>
      <c r="BM315" s="9"/>
      <c r="BN315" s="9">
        <f t="shared" si="97"/>
        <v>0</v>
      </c>
      <c r="BO315" s="9">
        <f t="shared" si="98"/>
        <v>0</v>
      </c>
      <c r="BP315" s="9"/>
      <c r="BQ315" s="9"/>
      <c r="BR315" s="9">
        <f t="shared" si="99"/>
        <v>0</v>
      </c>
      <c r="BS315" s="9">
        <f t="shared" si="100"/>
        <v>0</v>
      </c>
      <c r="BT315" s="9"/>
      <c r="BU315" s="9"/>
      <c r="BV315" s="9">
        <f t="shared" si="101"/>
        <v>0</v>
      </c>
      <c r="BW315" s="9">
        <f t="shared" si="102"/>
        <v>0</v>
      </c>
      <c r="BX315" s="9"/>
      <c r="BY315" s="9"/>
      <c r="BZ315" s="9">
        <f t="shared" si="103"/>
        <v>0</v>
      </c>
      <c r="CA315" s="9">
        <f t="shared" si="104"/>
        <v>0</v>
      </c>
      <c r="CB315" s="9"/>
      <c r="CC315" s="9"/>
      <c r="CD315" s="9">
        <f t="shared" si="105"/>
        <v>0</v>
      </c>
      <c r="CE315" s="9">
        <f t="shared" si="106"/>
        <v>0</v>
      </c>
      <c r="CF315" s="9"/>
      <c r="CG315" s="9"/>
      <c r="CH315" s="9">
        <f t="shared" si="107"/>
        <v>0</v>
      </c>
      <c r="CI315" s="9">
        <f t="shared" si="108"/>
        <v>0</v>
      </c>
      <c r="CJ315" s="9"/>
      <c r="CK315" s="9"/>
      <c r="CL315" s="9">
        <f t="shared" si="109"/>
        <v>0</v>
      </c>
      <c r="CM315" s="9">
        <f t="shared" si="110"/>
        <v>0</v>
      </c>
      <c r="CN315" s="9"/>
      <c r="CO315" s="9"/>
      <c r="CP315" s="9">
        <f t="shared" si="111"/>
        <v>0</v>
      </c>
      <c r="CQ315" s="9">
        <f t="shared" si="112"/>
        <v>0</v>
      </c>
      <c r="CR315" s="9"/>
      <c r="CS315" s="9"/>
      <c r="CT315" s="9">
        <f t="shared" si="113"/>
        <v>0</v>
      </c>
      <c r="CU315" s="9">
        <f t="shared" si="114"/>
        <v>0</v>
      </c>
      <c r="CV315" s="9"/>
      <c r="CW315" s="9"/>
      <c r="CX315" s="9">
        <f t="shared" si="115"/>
        <v>0</v>
      </c>
      <c r="CY315" s="9">
        <f t="shared" si="116"/>
        <v>0</v>
      </c>
      <c r="CZ315" s="9"/>
      <c r="DA315" s="9"/>
      <c r="DB315" s="9">
        <f t="shared" si="117"/>
        <v>0</v>
      </c>
      <c r="DC315" s="9">
        <f t="shared" si="118"/>
        <v>0</v>
      </c>
      <c r="DD315" s="9"/>
      <c r="DE315" s="9"/>
      <c r="DF315" s="9">
        <f t="shared" si="119"/>
        <v>0</v>
      </c>
      <c r="DG315" s="9">
        <f t="shared" si="120"/>
        <v>0</v>
      </c>
      <c r="DH315" s="9"/>
      <c r="DI315" s="9"/>
      <c r="DJ315" s="9">
        <f t="shared" si="121"/>
        <v>0</v>
      </c>
      <c r="DK315" s="9">
        <f t="shared" si="122"/>
        <v>0</v>
      </c>
      <c r="DL315" s="9"/>
      <c r="DM315" s="9"/>
      <c r="DN315" s="9">
        <f t="shared" si="123"/>
        <v>0</v>
      </c>
      <c r="DO315" s="9">
        <f t="shared" si="124"/>
        <v>0</v>
      </c>
      <c r="DP315" s="9"/>
      <c r="DQ315" s="9"/>
      <c r="DR315" s="9">
        <f t="shared" si="125"/>
        <v>0</v>
      </c>
      <c r="DS315" s="9">
        <f t="shared" si="126"/>
        <v>0</v>
      </c>
      <c r="DT315" s="9"/>
      <c r="DU315" s="9"/>
      <c r="DV315" s="9">
        <f t="shared" si="127"/>
        <v>0</v>
      </c>
      <c r="DW315" s="9">
        <f t="shared" si="128"/>
        <v>0</v>
      </c>
      <c r="DX315" s="9"/>
      <c r="DY315" s="9"/>
      <c r="DZ315" s="9">
        <f t="shared" si="129"/>
        <v>0</v>
      </c>
      <c r="EA315" s="9">
        <f t="shared" si="130"/>
        <v>0</v>
      </c>
      <c r="EB315" s="9"/>
      <c r="EC315" s="9"/>
      <c r="ED315" s="9"/>
      <c r="EE315" s="9"/>
      <c r="EF315" s="9"/>
      <c r="EG315" s="9"/>
      <c r="EH315" s="9"/>
      <c r="EI315" s="9"/>
      <c r="EJ315" s="23">
        <f t="shared" si="132"/>
        <v>13547</v>
      </c>
      <c r="EK315" s="23">
        <v>0</v>
      </c>
      <c r="EL315" s="23">
        <v>0</v>
      </c>
      <c r="EM315" s="29" t="s">
        <v>95</v>
      </c>
      <c r="EN315" s="20" t="s">
        <v>556</v>
      </c>
      <c r="EO315" s="20" t="s">
        <v>557</v>
      </c>
      <c r="EP315" s="20"/>
      <c r="EQ315" s="20"/>
      <c r="ER315" s="20"/>
      <c r="ES315" s="20"/>
      <c r="ET315" s="20"/>
      <c r="EU315" s="20"/>
      <c r="EV315" s="20"/>
      <c r="EW315" s="20"/>
      <c r="EX315" s="20"/>
      <c r="EY315" s="40" t="s">
        <v>558</v>
      </c>
      <c r="EZ315" s="10" t="s">
        <v>559</v>
      </c>
      <c r="FA315" s="46" t="s">
        <v>258</v>
      </c>
    </row>
    <row r="316" spans="1:157" ht="19.5" customHeight="1">
      <c r="A316" s="25" t="s">
        <v>500</v>
      </c>
      <c r="B316" s="40" t="s">
        <v>415</v>
      </c>
      <c r="C316" s="40" t="s">
        <v>416</v>
      </c>
      <c r="D316" s="40" t="s">
        <v>416</v>
      </c>
      <c r="E316" s="40" t="s">
        <v>65</v>
      </c>
      <c r="F316" s="40"/>
      <c r="G316" s="40"/>
      <c r="H316" s="40">
        <v>100</v>
      </c>
      <c r="I316" s="40">
        <v>710000000</v>
      </c>
      <c r="J316" s="40" t="s">
        <v>227</v>
      </c>
      <c r="K316" s="40" t="s">
        <v>405</v>
      </c>
      <c r="L316" s="40" t="s">
        <v>31</v>
      </c>
      <c r="M316" s="11">
        <v>630000000</v>
      </c>
      <c r="N316" s="40" t="s">
        <v>501</v>
      </c>
      <c r="O316" s="40"/>
      <c r="P316" s="40" t="s">
        <v>418</v>
      </c>
      <c r="Q316" s="40"/>
      <c r="R316" s="40"/>
      <c r="S316" s="40">
        <v>0</v>
      </c>
      <c r="T316" s="40">
        <v>0</v>
      </c>
      <c r="U316" s="40">
        <v>100</v>
      </c>
      <c r="V316" s="40" t="s">
        <v>419</v>
      </c>
      <c r="W316" s="40" t="s">
        <v>76</v>
      </c>
      <c r="X316" s="14">
        <v>1101</v>
      </c>
      <c r="Y316" s="9">
        <v>1568</v>
      </c>
      <c r="Z316" s="9">
        <f t="shared" si="133"/>
        <v>1726368</v>
      </c>
      <c r="AA316" s="23">
        <f t="shared" si="134"/>
        <v>1933532.1600000001</v>
      </c>
      <c r="AB316" s="14">
        <v>2203</v>
      </c>
      <c r="AC316" s="9">
        <v>1568</v>
      </c>
      <c r="AD316" s="9">
        <f t="shared" si="135"/>
        <v>3454304</v>
      </c>
      <c r="AE316" s="23">
        <f t="shared" si="139"/>
        <v>3868820.4800000004</v>
      </c>
      <c r="AF316" s="14">
        <v>2203</v>
      </c>
      <c r="AG316" s="9">
        <v>1568</v>
      </c>
      <c r="AH316" s="9">
        <f t="shared" si="136"/>
        <v>3454304</v>
      </c>
      <c r="AI316" s="23">
        <f t="shared" si="140"/>
        <v>3868820.4800000004</v>
      </c>
      <c r="AJ316" s="14">
        <v>2203</v>
      </c>
      <c r="AK316" s="9">
        <v>1568</v>
      </c>
      <c r="AL316" s="9">
        <f t="shared" si="137"/>
        <v>3454304</v>
      </c>
      <c r="AM316" s="23">
        <f t="shared" si="141"/>
        <v>3868820.4800000004</v>
      </c>
      <c r="AN316" s="14">
        <v>2203</v>
      </c>
      <c r="AO316" s="9">
        <v>1568</v>
      </c>
      <c r="AP316" s="9">
        <f t="shared" si="138"/>
        <v>3454304</v>
      </c>
      <c r="AQ316" s="23">
        <f t="shared" si="142"/>
        <v>3868820.4800000004</v>
      </c>
      <c r="AR316" s="14">
        <v>2203</v>
      </c>
      <c r="AS316" s="9">
        <v>1568</v>
      </c>
      <c r="AT316" s="9">
        <f t="shared" si="143"/>
        <v>3454304</v>
      </c>
      <c r="AU316" s="23">
        <f t="shared" si="148"/>
        <v>3868820.4800000004</v>
      </c>
      <c r="AV316" s="14">
        <v>2203</v>
      </c>
      <c r="AW316" s="9">
        <v>1568</v>
      </c>
      <c r="AX316" s="9">
        <f t="shared" si="144"/>
        <v>3454304</v>
      </c>
      <c r="AY316" s="23">
        <f t="shared" si="149"/>
        <v>3868820.4800000004</v>
      </c>
      <c r="AZ316" s="14">
        <v>2203</v>
      </c>
      <c r="BA316" s="9">
        <v>1568</v>
      </c>
      <c r="BB316" s="9">
        <f t="shared" si="145"/>
        <v>3454304</v>
      </c>
      <c r="BC316" s="23">
        <f t="shared" si="150"/>
        <v>3868820.4800000004</v>
      </c>
      <c r="BD316" s="14">
        <v>2203</v>
      </c>
      <c r="BE316" s="9">
        <v>1568</v>
      </c>
      <c r="BF316" s="9">
        <f t="shared" si="146"/>
        <v>3454304</v>
      </c>
      <c r="BG316" s="23">
        <f t="shared" si="151"/>
        <v>3868820.4800000004</v>
      </c>
      <c r="BH316" s="14">
        <v>2203</v>
      </c>
      <c r="BI316" s="9">
        <v>1568</v>
      </c>
      <c r="BJ316" s="9">
        <f t="shared" si="147"/>
        <v>3454304</v>
      </c>
      <c r="BK316" s="23">
        <f t="shared" si="152"/>
        <v>3868820.4800000004</v>
      </c>
      <c r="BL316" s="9"/>
      <c r="BM316" s="9"/>
      <c r="BN316" s="9">
        <f t="shared" si="97"/>
        <v>0</v>
      </c>
      <c r="BO316" s="9">
        <f t="shared" si="98"/>
        <v>0</v>
      </c>
      <c r="BP316" s="9"/>
      <c r="BQ316" s="9"/>
      <c r="BR316" s="9">
        <f t="shared" si="99"/>
        <v>0</v>
      </c>
      <c r="BS316" s="9">
        <f t="shared" si="100"/>
        <v>0</v>
      </c>
      <c r="BT316" s="9"/>
      <c r="BU316" s="9"/>
      <c r="BV316" s="9">
        <f t="shared" si="101"/>
        <v>0</v>
      </c>
      <c r="BW316" s="9">
        <f t="shared" si="102"/>
        <v>0</v>
      </c>
      <c r="BX316" s="9"/>
      <c r="BY316" s="9"/>
      <c r="BZ316" s="9">
        <f t="shared" si="103"/>
        <v>0</v>
      </c>
      <c r="CA316" s="9">
        <f t="shared" si="104"/>
        <v>0</v>
      </c>
      <c r="CB316" s="9"/>
      <c r="CC316" s="9"/>
      <c r="CD316" s="9">
        <f t="shared" si="105"/>
        <v>0</v>
      </c>
      <c r="CE316" s="9">
        <f t="shared" si="106"/>
        <v>0</v>
      </c>
      <c r="CF316" s="9"/>
      <c r="CG316" s="9"/>
      <c r="CH316" s="9">
        <f t="shared" si="107"/>
        <v>0</v>
      </c>
      <c r="CI316" s="9">
        <f t="shared" si="108"/>
        <v>0</v>
      </c>
      <c r="CJ316" s="9"/>
      <c r="CK316" s="9"/>
      <c r="CL316" s="9">
        <f t="shared" si="109"/>
        <v>0</v>
      </c>
      <c r="CM316" s="9">
        <f t="shared" si="110"/>
        <v>0</v>
      </c>
      <c r="CN316" s="9"/>
      <c r="CO316" s="9"/>
      <c r="CP316" s="9">
        <f t="shared" si="111"/>
        <v>0</v>
      </c>
      <c r="CQ316" s="9">
        <f t="shared" si="112"/>
        <v>0</v>
      </c>
      <c r="CR316" s="9"/>
      <c r="CS316" s="9"/>
      <c r="CT316" s="9">
        <f t="shared" si="113"/>
        <v>0</v>
      </c>
      <c r="CU316" s="9">
        <f t="shared" si="114"/>
        <v>0</v>
      </c>
      <c r="CV316" s="9"/>
      <c r="CW316" s="9"/>
      <c r="CX316" s="9">
        <f t="shared" si="115"/>
        <v>0</v>
      </c>
      <c r="CY316" s="9">
        <f t="shared" si="116"/>
        <v>0</v>
      </c>
      <c r="CZ316" s="9"/>
      <c r="DA316" s="9"/>
      <c r="DB316" s="9">
        <f t="shared" si="117"/>
        <v>0</v>
      </c>
      <c r="DC316" s="9">
        <f t="shared" si="118"/>
        <v>0</v>
      </c>
      <c r="DD316" s="9"/>
      <c r="DE316" s="9"/>
      <c r="DF316" s="9">
        <f t="shared" si="119"/>
        <v>0</v>
      </c>
      <c r="DG316" s="9">
        <f t="shared" si="120"/>
        <v>0</v>
      </c>
      <c r="DH316" s="9"/>
      <c r="DI316" s="9"/>
      <c r="DJ316" s="9">
        <f t="shared" si="121"/>
        <v>0</v>
      </c>
      <c r="DK316" s="9">
        <f t="shared" si="122"/>
        <v>0</v>
      </c>
      <c r="DL316" s="9"/>
      <c r="DM316" s="9"/>
      <c r="DN316" s="9">
        <f t="shared" si="123"/>
        <v>0</v>
      </c>
      <c r="DO316" s="9">
        <f t="shared" si="124"/>
        <v>0</v>
      </c>
      <c r="DP316" s="9"/>
      <c r="DQ316" s="9"/>
      <c r="DR316" s="9">
        <f t="shared" si="125"/>
        <v>0</v>
      </c>
      <c r="DS316" s="9">
        <f t="shared" si="126"/>
        <v>0</v>
      </c>
      <c r="DT316" s="9"/>
      <c r="DU316" s="9"/>
      <c r="DV316" s="9">
        <f t="shared" si="127"/>
        <v>0</v>
      </c>
      <c r="DW316" s="9">
        <f t="shared" si="128"/>
        <v>0</v>
      </c>
      <c r="DX316" s="9"/>
      <c r="DY316" s="9"/>
      <c r="DZ316" s="9">
        <f t="shared" si="129"/>
        <v>0</v>
      </c>
      <c r="EA316" s="9">
        <f t="shared" si="130"/>
        <v>0</v>
      </c>
      <c r="EB316" s="9"/>
      <c r="EC316" s="9"/>
      <c r="ED316" s="9"/>
      <c r="EE316" s="9"/>
      <c r="EF316" s="9"/>
      <c r="EG316" s="9"/>
      <c r="EH316" s="9"/>
      <c r="EI316" s="9"/>
      <c r="EJ316" s="23">
        <f t="shared" si="132"/>
        <v>20928</v>
      </c>
      <c r="EK316" s="23">
        <v>0</v>
      </c>
      <c r="EL316" s="23">
        <v>0</v>
      </c>
      <c r="EM316" s="29" t="s">
        <v>95</v>
      </c>
      <c r="EN316" s="20" t="s">
        <v>556</v>
      </c>
      <c r="EO316" s="20" t="s">
        <v>557</v>
      </c>
      <c r="EP316" s="20"/>
      <c r="EQ316" s="20"/>
      <c r="ER316" s="20"/>
      <c r="ES316" s="20"/>
      <c r="ET316" s="20"/>
      <c r="EU316" s="20"/>
      <c r="EV316" s="20"/>
      <c r="EW316" s="20"/>
      <c r="EX316" s="20"/>
      <c r="EY316" s="40" t="s">
        <v>558</v>
      </c>
      <c r="EZ316" s="10" t="s">
        <v>559</v>
      </c>
      <c r="FA316" s="46" t="s">
        <v>258</v>
      </c>
    </row>
    <row r="317" spans="1:157" ht="19.5" customHeight="1">
      <c r="A317" s="25" t="s">
        <v>502</v>
      </c>
      <c r="B317" s="40" t="s">
        <v>415</v>
      </c>
      <c r="C317" s="40" t="s">
        <v>416</v>
      </c>
      <c r="D317" s="40" t="s">
        <v>416</v>
      </c>
      <c r="E317" s="40" t="s">
        <v>65</v>
      </c>
      <c r="F317" s="40"/>
      <c r="G317" s="40"/>
      <c r="H317" s="40">
        <v>100</v>
      </c>
      <c r="I317" s="40">
        <v>710000000</v>
      </c>
      <c r="J317" s="40" t="s">
        <v>227</v>
      </c>
      <c r="K317" s="40" t="s">
        <v>405</v>
      </c>
      <c r="L317" s="40" t="s">
        <v>31</v>
      </c>
      <c r="M317" s="11">
        <v>630000000</v>
      </c>
      <c r="N317" s="40" t="s">
        <v>503</v>
      </c>
      <c r="O317" s="40"/>
      <c r="P317" s="40" t="s">
        <v>418</v>
      </c>
      <c r="Q317" s="40"/>
      <c r="R317" s="40"/>
      <c r="S317" s="40">
        <v>0</v>
      </c>
      <c r="T317" s="40">
        <v>0</v>
      </c>
      <c r="U317" s="40">
        <v>100</v>
      </c>
      <c r="V317" s="40" t="s">
        <v>419</v>
      </c>
      <c r="W317" s="40" t="s">
        <v>76</v>
      </c>
      <c r="X317" s="14">
        <v>1059</v>
      </c>
      <c r="Y317" s="9">
        <v>1568</v>
      </c>
      <c r="Z317" s="9">
        <f t="shared" si="133"/>
        <v>1660512</v>
      </c>
      <c r="AA317" s="23">
        <f t="shared" si="134"/>
        <v>1859773.4400000002</v>
      </c>
      <c r="AB317" s="14">
        <v>2119</v>
      </c>
      <c r="AC317" s="9">
        <v>1568</v>
      </c>
      <c r="AD317" s="9">
        <f t="shared" si="135"/>
        <v>3322592</v>
      </c>
      <c r="AE317" s="23">
        <f t="shared" si="139"/>
        <v>3721303.0400000005</v>
      </c>
      <c r="AF317" s="14">
        <v>2119</v>
      </c>
      <c r="AG317" s="9">
        <v>1568</v>
      </c>
      <c r="AH317" s="9">
        <f t="shared" si="136"/>
        <v>3322592</v>
      </c>
      <c r="AI317" s="23">
        <f t="shared" si="140"/>
        <v>3721303.0400000005</v>
      </c>
      <c r="AJ317" s="14">
        <v>2119</v>
      </c>
      <c r="AK317" s="9">
        <v>1568</v>
      </c>
      <c r="AL317" s="9">
        <f t="shared" si="137"/>
        <v>3322592</v>
      </c>
      <c r="AM317" s="23">
        <f t="shared" si="141"/>
        <v>3721303.0400000005</v>
      </c>
      <c r="AN317" s="14">
        <v>2119</v>
      </c>
      <c r="AO317" s="9">
        <v>1568</v>
      </c>
      <c r="AP317" s="9">
        <f t="shared" si="138"/>
        <v>3322592</v>
      </c>
      <c r="AQ317" s="23">
        <f t="shared" si="142"/>
        <v>3721303.0400000005</v>
      </c>
      <c r="AR317" s="14">
        <v>2119</v>
      </c>
      <c r="AS317" s="9">
        <v>1568</v>
      </c>
      <c r="AT317" s="9">
        <f t="shared" si="143"/>
        <v>3322592</v>
      </c>
      <c r="AU317" s="23">
        <f t="shared" si="148"/>
        <v>3721303.0400000005</v>
      </c>
      <c r="AV317" s="14">
        <v>2119</v>
      </c>
      <c r="AW317" s="9">
        <v>1568</v>
      </c>
      <c r="AX317" s="9">
        <f t="shared" si="144"/>
        <v>3322592</v>
      </c>
      <c r="AY317" s="23">
        <f t="shared" si="149"/>
        <v>3721303.0400000005</v>
      </c>
      <c r="AZ317" s="14">
        <v>2119</v>
      </c>
      <c r="BA317" s="9">
        <v>1568</v>
      </c>
      <c r="BB317" s="9">
        <f t="shared" si="145"/>
        <v>3322592</v>
      </c>
      <c r="BC317" s="23">
        <f t="shared" si="150"/>
        <v>3721303.0400000005</v>
      </c>
      <c r="BD317" s="14">
        <v>2119</v>
      </c>
      <c r="BE317" s="9">
        <v>1568</v>
      </c>
      <c r="BF317" s="9">
        <f t="shared" si="146"/>
        <v>3322592</v>
      </c>
      <c r="BG317" s="23">
        <f t="shared" si="151"/>
        <v>3721303.0400000005</v>
      </c>
      <c r="BH317" s="14">
        <v>2119</v>
      </c>
      <c r="BI317" s="9">
        <v>1568</v>
      </c>
      <c r="BJ317" s="9">
        <f t="shared" si="147"/>
        <v>3322592</v>
      </c>
      <c r="BK317" s="23">
        <f t="shared" si="152"/>
        <v>3721303.0400000005</v>
      </c>
      <c r="BL317" s="9"/>
      <c r="BM317" s="9"/>
      <c r="BN317" s="9">
        <f t="shared" si="97"/>
        <v>0</v>
      </c>
      <c r="BO317" s="9">
        <f t="shared" si="98"/>
        <v>0</v>
      </c>
      <c r="BP317" s="9"/>
      <c r="BQ317" s="9"/>
      <c r="BR317" s="9">
        <f t="shared" si="99"/>
        <v>0</v>
      </c>
      <c r="BS317" s="9">
        <f t="shared" si="100"/>
        <v>0</v>
      </c>
      <c r="BT317" s="9"/>
      <c r="BU317" s="9"/>
      <c r="BV317" s="9">
        <f t="shared" si="101"/>
        <v>0</v>
      </c>
      <c r="BW317" s="9">
        <f t="shared" si="102"/>
        <v>0</v>
      </c>
      <c r="BX317" s="9"/>
      <c r="BY317" s="9"/>
      <c r="BZ317" s="9">
        <f t="shared" si="103"/>
        <v>0</v>
      </c>
      <c r="CA317" s="9">
        <f t="shared" si="104"/>
        <v>0</v>
      </c>
      <c r="CB317" s="9"/>
      <c r="CC317" s="9"/>
      <c r="CD317" s="9">
        <f t="shared" si="105"/>
        <v>0</v>
      </c>
      <c r="CE317" s="9">
        <f t="shared" si="106"/>
        <v>0</v>
      </c>
      <c r="CF317" s="9"/>
      <c r="CG317" s="9"/>
      <c r="CH317" s="9">
        <f t="shared" si="107"/>
        <v>0</v>
      </c>
      <c r="CI317" s="9">
        <f t="shared" si="108"/>
        <v>0</v>
      </c>
      <c r="CJ317" s="9"/>
      <c r="CK317" s="9"/>
      <c r="CL317" s="9">
        <f t="shared" si="109"/>
        <v>0</v>
      </c>
      <c r="CM317" s="9">
        <f t="shared" si="110"/>
        <v>0</v>
      </c>
      <c r="CN317" s="9"/>
      <c r="CO317" s="9"/>
      <c r="CP317" s="9">
        <f t="shared" si="111"/>
        <v>0</v>
      </c>
      <c r="CQ317" s="9">
        <f t="shared" si="112"/>
        <v>0</v>
      </c>
      <c r="CR317" s="9"/>
      <c r="CS317" s="9"/>
      <c r="CT317" s="9">
        <f t="shared" si="113"/>
        <v>0</v>
      </c>
      <c r="CU317" s="9">
        <f t="shared" si="114"/>
        <v>0</v>
      </c>
      <c r="CV317" s="9"/>
      <c r="CW317" s="9"/>
      <c r="CX317" s="9">
        <f t="shared" si="115"/>
        <v>0</v>
      </c>
      <c r="CY317" s="9">
        <f t="shared" si="116"/>
        <v>0</v>
      </c>
      <c r="CZ317" s="9"/>
      <c r="DA317" s="9"/>
      <c r="DB317" s="9">
        <f t="shared" si="117"/>
        <v>0</v>
      </c>
      <c r="DC317" s="9">
        <f t="shared" si="118"/>
        <v>0</v>
      </c>
      <c r="DD317" s="9"/>
      <c r="DE317" s="9"/>
      <c r="DF317" s="9">
        <f t="shared" si="119"/>
        <v>0</v>
      </c>
      <c r="DG317" s="9">
        <f t="shared" si="120"/>
        <v>0</v>
      </c>
      <c r="DH317" s="9"/>
      <c r="DI317" s="9"/>
      <c r="DJ317" s="9">
        <f t="shared" si="121"/>
        <v>0</v>
      </c>
      <c r="DK317" s="9">
        <f t="shared" si="122"/>
        <v>0</v>
      </c>
      <c r="DL317" s="9"/>
      <c r="DM317" s="9"/>
      <c r="DN317" s="9">
        <f t="shared" si="123"/>
        <v>0</v>
      </c>
      <c r="DO317" s="9">
        <f t="shared" si="124"/>
        <v>0</v>
      </c>
      <c r="DP317" s="9"/>
      <c r="DQ317" s="9"/>
      <c r="DR317" s="9">
        <f t="shared" si="125"/>
        <v>0</v>
      </c>
      <c r="DS317" s="9">
        <f t="shared" si="126"/>
        <v>0</v>
      </c>
      <c r="DT317" s="9"/>
      <c r="DU317" s="9"/>
      <c r="DV317" s="9">
        <f t="shared" si="127"/>
        <v>0</v>
      </c>
      <c r="DW317" s="9">
        <f t="shared" si="128"/>
        <v>0</v>
      </c>
      <c r="DX317" s="9"/>
      <c r="DY317" s="9"/>
      <c r="DZ317" s="9">
        <f t="shared" si="129"/>
        <v>0</v>
      </c>
      <c r="EA317" s="9">
        <f t="shared" si="130"/>
        <v>0</v>
      </c>
      <c r="EB317" s="9"/>
      <c r="EC317" s="9"/>
      <c r="ED317" s="9"/>
      <c r="EE317" s="9"/>
      <c r="EF317" s="9"/>
      <c r="EG317" s="9"/>
      <c r="EH317" s="9"/>
      <c r="EI317" s="9"/>
      <c r="EJ317" s="23">
        <f t="shared" si="132"/>
        <v>20130</v>
      </c>
      <c r="EK317" s="23">
        <v>0</v>
      </c>
      <c r="EL317" s="23">
        <v>0</v>
      </c>
      <c r="EM317" s="29" t="s">
        <v>95</v>
      </c>
      <c r="EN317" s="20" t="s">
        <v>556</v>
      </c>
      <c r="EO317" s="20" t="s">
        <v>557</v>
      </c>
      <c r="EP317" s="20"/>
      <c r="EQ317" s="20"/>
      <c r="ER317" s="20"/>
      <c r="ES317" s="20"/>
      <c r="ET317" s="20"/>
      <c r="EU317" s="20"/>
      <c r="EV317" s="20"/>
      <c r="EW317" s="20"/>
      <c r="EX317" s="20"/>
      <c r="EY317" s="40" t="s">
        <v>558</v>
      </c>
      <c r="EZ317" s="10" t="s">
        <v>559</v>
      </c>
      <c r="FA317" s="46" t="s">
        <v>258</v>
      </c>
    </row>
    <row r="318" spans="1:157" ht="19.5" customHeight="1">
      <c r="A318" s="25" t="s">
        <v>504</v>
      </c>
      <c r="B318" s="40" t="s">
        <v>415</v>
      </c>
      <c r="C318" s="40" t="s">
        <v>416</v>
      </c>
      <c r="D318" s="40" t="s">
        <v>416</v>
      </c>
      <c r="E318" s="40" t="s">
        <v>65</v>
      </c>
      <c r="F318" s="40"/>
      <c r="G318" s="40"/>
      <c r="H318" s="40">
        <v>100</v>
      </c>
      <c r="I318" s="40">
        <v>710000000</v>
      </c>
      <c r="J318" s="40" t="s">
        <v>227</v>
      </c>
      <c r="K318" s="40" t="s">
        <v>405</v>
      </c>
      <c r="L318" s="40" t="s">
        <v>31</v>
      </c>
      <c r="M318" s="11">
        <v>630000000</v>
      </c>
      <c r="N318" s="40" t="s">
        <v>505</v>
      </c>
      <c r="O318" s="40"/>
      <c r="P318" s="40" t="s">
        <v>418</v>
      </c>
      <c r="Q318" s="40"/>
      <c r="R318" s="40"/>
      <c r="S318" s="40">
        <v>0</v>
      </c>
      <c r="T318" s="40">
        <v>0</v>
      </c>
      <c r="U318" s="40">
        <v>100</v>
      </c>
      <c r="V318" s="40" t="s">
        <v>419</v>
      </c>
      <c r="W318" s="40" t="s">
        <v>76</v>
      </c>
      <c r="X318" s="14">
        <v>178</v>
      </c>
      <c r="Y318" s="9">
        <v>1568</v>
      </c>
      <c r="Z318" s="9">
        <f t="shared" si="133"/>
        <v>279104</v>
      </c>
      <c r="AA318" s="23">
        <f t="shared" si="134"/>
        <v>312596.48000000004</v>
      </c>
      <c r="AB318" s="14">
        <v>356</v>
      </c>
      <c r="AC318" s="9">
        <v>1568</v>
      </c>
      <c r="AD318" s="9">
        <f t="shared" si="135"/>
        <v>558208</v>
      </c>
      <c r="AE318" s="23">
        <f t="shared" si="139"/>
        <v>625192.9600000001</v>
      </c>
      <c r="AF318" s="14">
        <v>356</v>
      </c>
      <c r="AG318" s="9">
        <v>1568</v>
      </c>
      <c r="AH318" s="9">
        <f t="shared" si="136"/>
        <v>558208</v>
      </c>
      <c r="AI318" s="23">
        <f t="shared" si="140"/>
        <v>625192.9600000001</v>
      </c>
      <c r="AJ318" s="14">
        <v>356</v>
      </c>
      <c r="AK318" s="9">
        <v>1568</v>
      </c>
      <c r="AL318" s="9">
        <f t="shared" si="137"/>
        <v>558208</v>
      </c>
      <c r="AM318" s="23">
        <f t="shared" si="141"/>
        <v>625192.9600000001</v>
      </c>
      <c r="AN318" s="14">
        <v>356</v>
      </c>
      <c r="AO318" s="9">
        <v>1568</v>
      </c>
      <c r="AP318" s="9">
        <f t="shared" si="138"/>
        <v>558208</v>
      </c>
      <c r="AQ318" s="23">
        <f t="shared" si="142"/>
        <v>625192.9600000001</v>
      </c>
      <c r="AR318" s="14">
        <v>356</v>
      </c>
      <c r="AS318" s="9">
        <v>1568</v>
      </c>
      <c r="AT318" s="9">
        <f t="shared" si="143"/>
        <v>558208</v>
      </c>
      <c r="AU318" s="23">
        <f t="shared" si="148"/>
        <v>625192.9600000001</v>
      </c>
      <c r="AV318" s="14">
        <v>356</v>
      </c>
      <c r="AW318" s="9">
        <v>1568</v>
      </c>
      <c r="AX318" s="9">
        <f t="shared" si="144"/>
        <v>558208</v>
      </c>
      <c r="AY318" s="23">
        <f t="shared" si="149"/>
        <v>625192.9600000001</v>
      </c>
      <c r="AZ318" s="14">
        <v>356</v>
      </c>
      <c r="BA318" s="9">
        <v>1568</v>
      </c>
      <c r="BB318" s="9">
        <f t="shared" si="145"/>
        <v>558208</v>
      </c>
      <c r="BC318" s="23">
        <f t="shared" si="150"/>
        <v>625192.9600000001</v>
      </c>
      <c r="BD318" s="14">
        <v>356</v>
      </c>
      <c r="BE318" s="9">
        <v>1568</v>
      </c>
      <c r="BF318" s="9">
        <f t="shared" si="146"/>
        <v>558208</v>
      </c>
      <c r="BG318" s="23">
        <f t="shared" si="151"/>
        <v>625192.9600000001</v>
      </c>
      <c r="BH318" s="14">
        <v>356</v>
      </c>
      <c r="BI318" s="9">
        <v>1568</v>
      </c>
      <c r="BJ318" s="9">
        <f t="shared" si="147"/>
        <v>558208</v>
      </c>
      <c r="BK318" s="23">
        <f t="shared" si="152"/>
        <v>625192.9600000001</v>
      </c>
      <c r="BL318" s="9"/>
      <c r="BM318" s="9"/>
      <c r="BN318" s="9">
        <f t="shared" si="97"/>
        <v>0</v>
      </c>
      <c r="BO318" s="9">
        <f t="shared" si="98"/>
        <v>0</v>
      </c>
      <c r="BP318" s="9"/>
      <c r="BQ318" s="9"/>
      <c r="BR318" s="9">
        <f t="shared" si="99"/>
        <v>0</v>
      </c>
      <c r="BS318" s="9">
        <f t="shared" si="100"/>
        <v>0</v>
      </c>
      <c r="BT318" s="9"/>
      <c r="BU318" s="9"/>
      <c r="BV318" s="9">
        <f t="shared" si="101"/>
        <v>0</v>
      </c>
      <c r="BW318" s="9">
        <f t="shared" si="102"/>
        <v>0</v>
      </c>
      <c r="BX318" s="9"/>
      <c r="BY318" s="9"/>
      <c r="BZ318" s="9">
        <f t="shared" si="103"/>
        <v>0</v>
      </c>
      <c r="CA318" s="9">
        <f t="shared" si="104"/>
        <v>0</v>
      </c>
      <c r="CB318" s="9"/>
      <c r="CC318" s="9"/>
      <c r="CD318" s="9">
        <f t="shared" si="105"/>
        <v>0</v>
      </c>
      <c r="CE318" s="9">
        <f t="shared" si="106"/>
        <v>0</v>
      </c>
      <c r="CF318" s="9"/>
      <c r="CG318" s="9"/>
      <c r="CH318" s="9">
        <f t="shared" si="107"/>
        <v>0</v>
      </c>
      <c r="CI318" s="9">
        <f t="shared" si="108"/>
        <v>0</v>
      </c>
      <c r="CJ318" s="9"/>
      <c r="CK318" s="9"/>
      <c r="CL318" s="9">
        <f t="shared" si="109"/>
        <v>0</v>
      </c>
      <c r="CM318" s="9">
        <f t="shared" si="110"/>
        <v>0</v>
      </c>
      <c r="CN318" s="9"/>
      <c r="CO318" s="9"/>
      <c r="CP318" s="9">
        <f t="shared" si="111"/>
        <v>0</v>
      </c>
      <c r="CQ318" s="9">
        <f t="shared" si="112"/>
        <v>0</v>
      </c>
      <c r="CR318" s="9"/>
      <c r="CS318" s="9"/>
      <c r="CT318" s="9">
        <f t="shared" si="113"/>
        <v>0</v>
      </c>
      <c r="CU318" s="9">
        <f t="shared" si="114"/>
        <v>0</v>
      </c>
      <c r="CV318" s="9"/>
      <c r="CW318" s="9"/>
      <c r="CX318" s="9">
        <f t="shared" si="115"/>
        <v>0</v>
      </c>
      <c r="CY318" s="9">
        <f t="shared" si="116"/>
        <v>0</v>
      </c>
      <c r="CZ318" s="9"/>
      <c r="DA318" s="9"/>
      <c r="DB318" s="9">
        <f t="shared" si="117"/>
        <v>0</v>
      </c>
      <c r="DC318" s="9">
        <f t="shared" si="118"/>
        <v>0</v>
      </c>
      <c r="DD318" s="9"/>
      <c r="DE318" s="9"/>
      <c r="DF318" s="9">
        <f t="shared" si="119"/>
        <v>0</v>
      </c>
      <c r="DG318" s="9">
        <f t="shared" si="120"/>
        <v>0</v>
      </c>
      <c r="DH318" s="9"/>
      <c r="DI318" s="9"/>
      <c r="DJ318" s="9">
        <f t="shared" si="121"/>
        <v>0</v>
      </c>
      <c r="DK318" s="9">
        <f t="shared" si="122"/>
        <v>0</v>
      </c>
      <c r="DL318" s="9"/>
      <c r="DM318" s="9"/>
      <c r="DN318" s="9">
        <f t="shared" si="123"/>
        <v>0</v>
      </c>
      <c r="DO318" s="9">
        <f t="shared" si="124"/>
        <v>0</v>
      </c>
      <c r="DP318" s="9"/>
      <c r="DQ318" s="9"/>
      <c r="DR318" s="9">
        <f t="shared" si="125"/>
        <v>0</v>
      </c>
      <c r="DS318" s="9">
        <f t="shared" si="126"/>
        <v>0</v>
      </c>
      <c r="DT318" s="9"/>
      <c r="DU318" s="9"/>
      <c r="DV318" s="9">
        <f t="shared" si="127"/>
        <v>0</v>
      </c>
      <c r="DW318" s="9">
        <f t="shared" si="128"/>
        <v>0</v>
      </c>
      <c r="DX318" s="9"/>
      <c r="DY318" s="9"/>
      <c r="DZ318" s="9">
        <f t="shared" si="129"/>
        <v>0</v>
      </c>
      <c r="EA318" s="9">
        <f t="shared" si="130"/>
        <v>0</v>
      </c>
      <c r="EB318" s="9"/>
      <c r="EC318" s="9"/>
      <c r="ED318" s="9"/>
      <c r="EE318" s="9"/>
      <c r="EF318" s="9"/>
      <c r="EG318" s="9"/>
      <c r="EH318" s="9"/>
      <c r="EI318" s="9"/>
      <c r="EJ318" s="23">
        <f t="shared" si="132"/>
        <v>3382</v>
      </c>
      <c r="EK318" s="23">
        <v>0</v>
      </c>
      <c r="EL318" s="23">
        <v>0</v>
      </c>
      <c r="EM318" s="29" t="s">
        <v>95</v>
      </c>
      <c r="EN318" s="20" t="s">
        <v>556</v>
      </c>
      <c r="EO318" s="20" t="s">
        <v>557</v>
      </c>
      <c r="EP318" s="20"/>
      <c r="EQ318" s="20"/>
      <c r="ER318" s="20"/>
      <c r="ES318" s="20"/>
      <c r="ET318" s="20"/>
      <c r="EU318" s="20"/>
      <c r="EV318" s="20"/>
      <c r="EW318" s="20"/>
      <c r="EX318" s="20"/>
      <c r="EY318" s="40" t="s">
        <v>558</v>
      </c>
      <c r="EZ318" s="10" t="s">
        <v>559</v>
      </c>
      <c r="FA318" s="46" t="s">
        <v>258</v>
      </c>
    </row>
    <row r="319" spans="1:157" ht="19.5" customHeight="1">
      <c r="A319" s="25" t="s">
        <v>506</v>
      </c>
      <c r="B319" s="40" t="s">
        <v>415</v>
      </c>
      <c r="C319" s="40" t="s">
        <v>416</v>
      </c>
      <c r="D319" s="40" t="s">
        <v>416</v>
      </c>
      <c r="E319" s="40" t="s">
        <v>65</v>
      </c>
      <c r="F319" s="40"/>
      <c r="G319" s="40"/>
      <c r="H319" s="40">
        <v>100</v>
      </c>
      <c r="I319" s="40">
        <v>710000000</v>
      </c>
      <c r="J319" s="40" t="s">
        <v>227</v>
      </c>
      <c r="K319" s="40" t="s">
        <v>405</v>
      </c>
      <c r="L319" s="40" t="s">
        <v>31</v>
      </c>
      <c r="M319" s="11">
        <v>630000000</v>
      </c>
      <c r="N319" s="40" t="s">
        <v>507</v>
      </c>
      <c r="O319" s="40"/>
      <c r="P319" s="40" t="s">
        <v>418</v>
      </c>
      <c r="Q319" s="40"/>
      <c r="R319" s="40"/>
      <c r="S319" s="40">
        <v>0</v>
      </c>
      <c r="T319" s="40">
        <v>0</v>
      </c>
      <c r="U319" s="40">
        <v>100</v>
      </c>
      <c r="V319" s="40" t="s">
        <v>419</v>
      </c>
      <c r="W319" s="40" t="s">
        <v>76</v>
      </c>
      <c r="X319" s="14">
        <v>631</v>
      </c>
      <c r="Y319" s="9">
        <v>1568</v>
      </c>
      <c r="Z319" s="9">
        <f t="shared" si="133"/>
        <v>989408</v>
      </c>
      <c r="AA319" s="23">
        <f t="shared" si="134"/>
        <v>1108136.9600000002</v>
      </c>
      <c r="AB319" s="14">
        <v>1263</v>
      </c>
      <c r="AC319" s="9">
        <v>1568</v>
      </c>
      <c r="AD319" s="9">
        <f t="shared" si="135"/>
        <v>1980384</v>
      </c>
      <c r="AE319" s="23">
        <f t="shared" si="139"/>
        <v>2218030.08</v>
      </c>
      <c r="AF319" s="14">
        <v>1263</v>
      </c>
      <c r="AG319" s="9">
        <v>1568</v>
      </c>
      <c r="AH319" s="9">
        <f t="shared" si="136"/>
        <v>1980384</v>
      </c>
      <c r="AI319" s="23">
        <f t="shared" si="140"/>
        <v>2218030.08</v>
      </c>
      <c r="AJ319" s="14">
        <v>1263</v>
      </c>
      <c r="AK319" s="9">
        <v>1568</v>
      </c>
      <c r="AL319" s="9">
        <f t="shared" si="137"/>
        <v>1980384</v>
      </c>
      <c r="AM319" s="23">
        <f t="shared" si="141"/>
        <v>2218030.08</v>
      </c>
      <c r="AN319" s="14">
        <v>1263</v>
      </c>
      <c r="AO319" s="9">
        <v>1568</v>
      </c>
      <c r="AP319" s="9">
        <f t="shared" si="138"/>
        <v>1980384</v>
      </c>
      <c r="AQ319" s="23">
        <f t="shared" si="142"/>
        <v>2218030.08</v>
      </c>
      <c r="AR319" s="14">
        <v>1263</v>
      </c>
      <c r="AS319" s="9">
        <v>1568</v>
      </c>
      <c r="AT319" s="9">
        <f t="shared" si="143"/>
        <v>1980384</v>
      </c>
      <c r="AU319" s="23">
        <f t="shared" si="148"/>
        <v>2218030.08</v>
      </c>
      <c r="AV319" s="14">
        <v>1263</v>
      </c>
      <c r="AW319" s="9">
        <v>1568</v>
      </c>
      <c r="AX319" s="9">
        <f t="shared" si="144"/>
        <v>1980384</v>
      </c>
      <c r="AY319" s="23">
        <f t="shared" si="149"/>
        <v>2218030.08</v>
      </c>
      <c r="AZ319" s="14">
        <v>1263</v>
      </c>
      <c r="BA319" s="9">
        <v>1568</v>
      </c>
      <c r="BB319" s="9">
        <f t="shared" si="145"/>
        <v>1980384</v>
      </c>
      <c r="BC319" s="23">
        <f t="shared" si="150"/>
        <v>2218030.08</v>
      </c>
      <c r="BD319" s="14">
        <v>1263</v>
      </c>
      <c r="BE319" s="9">
        <v>1568</v>
      </c>
      <c r="BF319" s="9">
        <f t="shared" si="146"/>
        <v>1980384</v>
      </c>
      <c r="BG319" s="23">
        <f t="shared" si="151"/>
        <v>2218030.08</v>
      </c>
      <c r="BH319" s="14">
        <v>1263</v>
      </c>
      <c r="BI319" s="9">
        <v>1568</v>
      </c>
      <c r="BJ319" s="9">
        <f t="shared" si="147"/>
        <v>1980384</v>
      </c>
      <c r="BK319" s="23">
        <f t="shared" si="152"/>
        <v>2218030.08</v>
      </c>
      <c r="BL319" s="9"/>
      <c r="BM319" s="9"/>
      <c r="BN319" s="9">
        <f t="shared" si="97"/>
        <v>0</v>
      </c>
      <c r="BO319" s="9">
        <f t="shared" si="98"/>
        <v>0</v>
      </c>
      <c r="BP319" s="9"/>
      <c r="BQ319" s="9"/>
      <c r="BR319" s="9">
        <f t="shared" si="99"/>
        <v>0</v>
      </c>
      <c r="BS319" s="9">
        <f t="shared" si="100"/>
        <v>0</v>
      </c>
      <c r="BT319" s="9"/>
      <c r="BU319" s="9"/>
      <c r="BV319" s="9">
        <f t="shared" si="101"/>
        <v>0</v>
      </c>
      <c r="BW319" s="9">
        <f t="shared" si="102"/>
        <v>0</v>
      </c>
      <c r="BX319" s="9"/>
      <c r="BY319" s="9"/>
      <c r="BZ319" s="9">
        <f t="shared" si="103"/>
        <v>0</v>
      </c>
      <c r="CA319" s="9">
        <f t="shared" si="104"/>
        <v>0</v>
      </c>
      <c r="CB319" s="9"/>
      <c r="CC319" s="9"/>
      <c r="CD319" s="9">
        <f t="shared" si="105"/>
        <v>0</v>
      </c>
      <c r="CE319" s="9">
        <f t="shared" si="106"/>
        <v>0</v>
      </c>
      <c r="CF319" s="9"/>
      <c r="CG319" s="9"/>
      <c r="CH319" s="9">
        <f t="shared" si="107"/>
        <v>0</v>
      </c>
      <c r="CI319" s="9">
        <f t="shared" si="108"/>
        <v>0</v>
      </c>
      <c r="CJ319" s="9"/>
      <c r="CK319" s="9"/>
      <c r="CL319" s="9">
        <f t="shared" si="109"/>
        <v>0</v>
      </c>
      <c r="CM319" s="9">
        <f t="shared" si="110"/>
        <v>0</v>
      </c>
      <c r="CN319" s="9"/>
      <c r="CO319" s="9"/>
      <c r="CP319" s="9">
        <f t="shared" si="111"/>
        <v>0</v>
      </c>
      <c r="CQ319" s="9">
        <f t="shared" si="112"/>
        <v>0</v>
      </c>
      <c r="CR319" s="9"/>
      <c r="CS319" s="9"/>
      <c r="CT319" s="9">
        <f t="shared" si="113"/>
        <v>0</v>
      </c>
      <c r="CU319" s="9">
        <f t="shared" si="114"/>
        <v>0</v>
      </c>
      <c r="CV319" s="9"/>
      <c r="CW319" s="9"/>
      <c r="CX319" s="9">
        <f t="shared" si="115"/>
        <v>0</v>
      </c>
      <c r="CY319" s="9">
        <f t="shared" si="116"/>
        <v>0</v>
      </c>
      <c r="CZ319" s="9"/>
      <c r="DA319" s="9"/>
      <c r="DB319" s="9">
        <f t="shared" si="117"/>
        <v>0</v>
      </c>
      <c r="DC319" s="9">
        <f t="shared" si="118"/>
        <v>0</v>
      </c>
      <c r="DD319" s="9"/>
      <c r="DE319" s="9"/>
      <c r="DF319" s="9">
        <f t="shared" si="119"/>
        <v>0</v>
      </c>
      <c r="DG319" s="9">
        <f t="shared" si="120"/>
        <v>0</v>
      </c>
      <c r="DH319" s="9"/>
      <c r="DI319" s="9"/>
      <c r="DJ319" s="9">
        <f t="shared" si="121"/>
        <v>0</v>
      </c>
      <c r="DK319" s="9">
        <f t="shared" si="122"/>
        <v>0</v>
      </c>
      <c r="DL319" s="9"/>
      <c r="DM319" s="9"/>
      <c r="DN319" s="9">
        <f t="shared" si="123"/>
        <v>0</v>
      </c>
      <c r="DO319" s="9">
        <f t="shared" si="124"/>
        <v>0</v>
      </c>
      <c r="DP319" s="9"/>
      <c r="DQ319" s="9"/>
      <c r="DR319" s="9">
        <f t="shared" si="125"/>
        <v>0</v>
      </c>
      <c r="DS319" s="9">
        <f t="shared" si="126"/>
        <v>0</v>
      </c>
      <c r="DT319" s="9"/>
      <c r="DU319" s="9"/>
      <c r="DV319" s="9">
        <f t="shared" si="127"/>
        <v>0</v>
      </c>
      <c r="DW319" s="9">
        <f t="shared" si="128"/>
        <v>0</v>
      </c>
      <c r="DX319" s="9"/>
      <c r="DY319" s="9"/>
      <c r="DZ319" s="9">
        <f t="shared" si="129"/>
        <v>0</v>
      </c>
      <c r="EA319" s="9">
        <f t="shared" si="130"/>
        <v>0</v>
      </c>
      <c r="EB319" s="9"/>
      <c r="EC319" s="9"/>
      <c r="ED319" s="9"/>
      <c r="EE319" s="9"/>
      <c r="EF319" s="9"/>
      <c r="EG319" s="9"/>
      <c r="EH319" s="9"/>
      <c r="EI319" s="9"/>
      <c r="EJ319" s="23">
        <f t="shared" si="132"/>
        <v>11998</v>
      </c>
      <c r="EK319" s="23">
        <v>0</v>
      </c>
      <c r="EL319" s="23">
        <v>0</v>
      </c>
      <c r="EM319" s="29" t="s">
        <v>95</v>
      </c>
      <c r="EN319" s="20" t="s">
        <v>556</v>
      </c>
      <c r="EO319" s="20" t="s">
        <v>557</v>
      </c>
      <c r="EP319" s="20"/>
      <c r="EQ319" s="20"/>
      <c r="ER319" s="20"/>
      <c r="ES319" s="20"/>
      <c r="ET319" s="20"/>
      <c r="EU319" s="20"/>
      <c r="EV319" s="20"/>
      <c r="EW319" s="20"/>
      <c r="EX319" s="20"/>
      <c r="EY319" s="40" t="s">
        <v>558</v>
      </c>
      <c r="EZ319" s="10" t="s">
        <v>559</v>
      </c>
      <c r="FA319" s="46" t="s">
        <v>258</v>
      </c>
    </row>
    <row r="320" spans="1:157" ht="19.5" customHeight="1">
      <c r="A320" s="25" t="s">
        <v>508</v>
      </c>
      <c r="B320" s="40" t="s">
        <v>415</v>
      </c>
      <c r="C320" s="40" t="s">
        <v>416</v>
      </c>
      <c r="D320" s="40" t="s">
        <v>416</v>
      </c>
      <c r="E320" s="40" t="s">
        <v>65</v>
      </c>
      <c r="F320" s="40"/>
      <c r="G320" s="40"/>
      <c r="H320" s="40">
        <v>100</v>
      </c>
      <c r="I320" s="40">
        <v>710000000</v>
      </c>
      <c r="J320" s="40" t="s">
        <v>227</v>
      </c>
      <c r="K320" s="40" t="s">
        <v>405</v>
      </c>
      <c r="L320" s="40" t="s">
        <v>31</v>
      </c>
      <c r="M320" s="11">
        <v>630000000</v>
      </c>
      <c r="N320" s="40" t="s">
        <v>509</v>
      </c>
      <c r="O320" s="40"/>
      <c r="P320" s="40" t="s">
        <v>418</v>
      </c>
      <c r="Q320" s="40"/>
      <c r="R320" s="40"/>
      <c r="S320" s="40">
        <v>0</v>
      </c>
      <c r="T320" s="40">
        <v>0</v>
      </c>
      <c r="U320" s="40">
        <v>100</v>
      </c>
      <c r="V320" s="40" t="s">
        <v>419</v>
      </c>
      <c r="W320" s="40" t="s">
        <v>76</v>
      </c>
      <c r="X320" s="14">
        <v>602</v>
      </c>
      <c r="Y320" s="9">
        <v>1568</v>
      </c>
      <c r="Z320" s="9">
        <f t="shared" si="133"/>
        <v>943936</v>
      </c>
      <c r="AA320" s="23">
        <f t="shared" si="134"/>
        <v>1057208.32</v>
      </c>
      <c r="AB320" s="14">
        <v>1205</v>
      </c>
      <c r="AC320" s="9">
        <v>1568</v>
      </c>
      <c r="AD320" s="9">
        <f t="shared" si="135"/>
        <v>1889440</v>
      </c>
      <c r="AE320" s="23">
        <f t="shared" si="139"/>
        <v>2116172.8000000003</v>
      </c>
      <c r="AF320" s="14">
        <v>1205</v>
      </c>
      <c r="AG320" s="9">
        <v>1568</v>
      </c>
      <c r="AH320" s="9">
        <f t="shared" si="136"/>
        <v>1889440</v>
      </c>
      <c r="AI320" s="23">
        <f t="shared" si="140"/>
        <v>2116172.8000000003</v>
      </c>
      <c r="AJ320" s="14">
        <v>1205</v>
      </c>
      <c r="AK320" s="9">
        <v>1568</v>
      </c>
      <c r="AL320" s="9">
        <f t="shared" si="137"/>
        <v>1889440</v>
      </c>
      <c r="AM320" s="23">
        <f t="shared" si="141"/>
        <v>2116172.8000000003</v>
      </c>
      <c r="AN320" s="14">
        <v>1205</v>
      </c>
      <c r="AO320" s="9">
        <v>1568</v>
      </c>
      <c r="AP320" s="9">
        <f t="shared" si="138"/>
        <v>1889440</v>
      </c>
      <c r="AQ320" s="23">
        <f t="shared" si="142"/>
        <v>2116172.8000000003</v>
      </c>
      <c r="AR320" s="14">
        <v>1205</v>
      </c>
      <c r="AS320" s="9">
        <v>1568</v>
      </c>
      <c r="AT320" s="9">
        <f t="shared" si="143"/>
        <v>1889440</v>
      </c>
      <c r="AU320" s="23">
        <f t="shared" si="148"/>
        <v>2116172.8000000003</v>
      </c>
      <c r="AV320" s="14">
        <v>1205</v>
      </c>
      <c r="AW320" s="9">
        <v>1568</v>
      </c>
      <c r="AX320" s="9">
        <f t="shared" si="144"/>
        <v>1889440</v>
      </c>
      <c r="AY320" s="23">
        <f t="shared" si="149"/>
        <v>2116172.8000000003</v>
      </c>
      <c r="AZ320" s="14">
        <v>1205</v>
      </c>
      <c r="BA320" s="9">
        <v>1568</v>
      </c>
      <c r="BB320" s="9">
        <f t="shared" si="145"/>
        <v>1889440</v>
      </c>
      <c r="BC320" s="23">
        <f t="shared" si="150"/>
        <v>2116172.8000000003</v>
      </c>
      <c r="BD320" s="14">
        <v>1205</v>
      </c>
      <c r="BE320" s="9">
        <v>1568</v>
      </c>
      <c r="BF320" s="9">
        <f t="shared" si="146"/>
        <v>1889440</v>
      </c>
      <c r="BG320" s="23">
        <f t="shared" si="151"/>
        <v>2116172.8000000003</v>
      </c>
      <c r="BH320" s="14">
        <v>1205</v>
      </c>
      <c r="BI320" s="9">
        <v>1568</v>
      </c>
      <c r="BJ320" s="9">
        <f t="shared" si="147"/>
        <v>1889440</v>
      </c>
      <c r="BK320" s="23">
        <f t="shared" si="152"/>
        <v>2116172.8000000003</v>
      </c>
      <c r="BL320" s="9"/>
      <c r="BM320" s="9"/>
      <c r="BN320" s="9">
        <f t="shared" si="97"/>
        <v>0</v>
      </c>
      <c r="BO320" s="9">
        <f t="shared" si="98"/>
        <v>0</v>
      </c>
      <c r="BP320" s="9"/>
      <c r="BQ320" s="9"/>
      <c r="BR320" s="9">
        <f t="shared" si="99"/>
        <v>0</v>
      </c>
      <c r="BS320" s="9">
        <f t="shared" si="100"/>
        <v>0</v>
      </c>
      <c r="BT320" s="9"/>
      <c r="BU320" s="9"/>
      <c r="BV320" s="9">
        <f t="shared" si="101"/>
        <v>0</v>
      </c>
      <c r="BW320" s="9">
        <f t="shared" si="102"/>
        <v>0</v>
      </c>
      <c r="BX320" s="9"/>
      <c r="BY320" s="9"/>
      <c r="BZ320" s="9">
        <f t="shared" si="103"/>
        <v>0</v>
      </c>
      <c r="CA320" s="9">
        <f t="shared" si="104"/>
        <v>0</v>
      </c>
      <c r="CB320" s="9"/>
      <c r="CC320" s="9"/>
      <c r="CD320" s="9">
        <f t="shared" si="105"/>
        <v>0</v>
      </c>
      <c r="CE320" s="9">
        <f t="shared" si="106"/>
        <v>0</v>
      </c>
      <c r="CF320" s="9"/>
      <c r="CG320" s="9"/>
      <c r="CH320" s="9">
        <f t="shared" si="107"/>
        <v>0</v>
      </c>
      <c r="CI320" s="9">
        <f t="shared" si="108"/>
        <v>0</v>
      </c>
      <c r="CJ320" s="9"/>
      <c r="CK320" s="9"/>
      <c r="CL320" s="9">
        <f t="shared" si="109"/>
        <v>0</v>
      </c>
      <c r="CM320" s="9">
        <f t="shared" si="110"/>
        <v>0</v>
      </c>
      <c r="CN320" s="9"/>
      <c r="CO320" s="9"/>
      <c r="CP320" s="9">
        <f t="shared" si="111"/>
        <v>0</v>
      </c>
      <c r="CQ320" s="9">
        <f t="shared" si="112"/>
        <v>0</v>
      </c>
      <c r="CR320" s="9"/>
      <c r="CS320" s="9"/>
      <c r="CT320" s="9">
        <f t="shared" si="113"/>
        <v>0</v>
      </c>
      <c r="CU320" s="9">
        <f t="shared" si="114"/>
        <v>0</v>
      </c>
      <c r="CV320" s="9"/>
      <c r="CW320" s="9"/>
      <c r="CX320" s="9">
        <f t="shared" si="115"/>
        <v>0</v>
      </c>
      <c r="CY320" s="9">
        <f t="shared" si="116"/>
        <v>0</v>
      </c>
      <c r="CZ320" s="9"/>
      <c r="DA320" s="9"/>
      <c r="DB320" s="9">
        <f t="shared" si="117"/>
        <v>0</v>
      </c>
      <c r="DC320" s="9">
        <f t="shared" si="118"/>
        <v>0</v>
      </c>
      <c r="DD320" s="9"/>
      <c r="DE320" s="9"/>
      <c r="DF320" s="9">
        <f t="shared" si="119"/>
        <v>0</v>
      </c>
      <c r="DG320" s="9">
        <f t="shared" si="120"/>
        <v>0</v>
      </c>
      <c r="DH320" s="9"/>
      <c r="DI320" s="9"/>
      <c r="DJ320" s="9">
        <f t="shared" si="121"/>
        <v>0</v>
      </c>
      <c r="DK320" s="9">
        <f t="shared" si="122"/>
        <v>0</v>
      </c>
      <c r="DL320" s="9"/>
      <c r="DM320" s="9"/>
      <c r="DN320" s="9">
        <f t="shared" si="123"/>
        <v>0</v>
      </c>
      <c r="DO320" s="9">
        <f t="shared" si="124"/>
        <v>0</v>
      </c>
      <c r="DP320" s="9"/>
      <c r="DQ320" s="9"/>
      <c r="DR320" s="9">
        <f t="shared" si="125"/>
        <v>0</v>
      </c>
      <c r="DS320" s="9">
        <f t="shared" si="126"/>
        <v>0</v>
      </c>
      <c r="DT320" s="9"/>
      <c r="DU320" s="9"/>
      <c r="DV320" s="9">
        <f t="shared" si="127"/>
        <v>0</v>
      </c>
      <c r="DW320" s="9">
        <f t="shared" si="128"/>
        <v>0</v>
      </c>
      <c r="DX320" s="9"/>
      <c r="DY320" s="9"/>
      <c r="DZ320" s="9">
        <f t="shared" si="129"/>
        <v>0</v>
      </c>
      <c r="EA320" s="9">
        <f t="shared" si="130"/>
        <v>0</v>
      </c>
      <c r="EB320" s="9"/>
      <c r="EC320" s="9"/>
      <c r="ED320" s="9"/>
      <c r="EE320" s="9"/>
      <c r="EF320" s="9"/>
      <c r="EG320" s="9"/>
      <c r="EH320" s="9"/>
      <c r="EI320" s="9"/>
      <c r="EJ320" s="23">
        <f t="shared" si="132"/>
        <v>11447</v>
      </c>
      <c r="EK320" s="23">
        <v>0</v>
      </c>
      <c r="EL320" s="23">
        <v>0</v>
      </c>
      <c r="EM320" s="29" t="s">
        <v>95</v>
      </c>
      <c r="EN320" s="20" t="s">
        <v>556</v>
      </c>
      <c r="EO320" s="20" t="s">
        <v>557</v>
      </c>
      <c r="EP320" s="20"/>
      <c r="EQ320" s="20"/>
      <c r="ER320" s="20"/>
      <c r="ES320" s="20"/>
      <c r="ET320" s="20"/>
      <c r="EU320" s="20"/>
      <c r="EV320" s="20"/>
      <c r="EW320" s="20"/>
      <c r="EX320" s="20"/>
      <c r="EY320" s="40" t="s">
        <v>558</v>
      </c>
      <c r="EZ320" s="10" t="s">
        <v>559</v>
      </c>
      <c r="FA320" s="46" t="s">
        <v>258</v>
      </c>
    </row>
    <row r="321" spans="1:157" ht="19.5" customHeight="1">
      <c r="A321" s="25" t="s">
        <v>510</v>
      </c>
      <c r="B321" s="40" t="s">
        <v>415</v>
      </c>
      <c r="C321" s="40" t="s">
        <v>416</v>
      </c>
      <c r="D321" s="40" t="s">
        <v>416</v>
      </c>
      <c r="E321" s="40" t="s">
        <v>65</v>
      </c>
      <c r="F321" s="40"/>
      <c r="G321" s="40"/>
      <c r="H321" s="40">
        <v>100</v>
      </c>
      <c r="I321" s="40">
        <v>710000000</v>
      </c>
      <c r="J321" s="40" t="s">
        <v>227</v>
      </c>
      <c r="K321" s="40" t="s">
        <v>405</v>
      </c>
      <c r="L321" s="40" t="s">
        <v>31</v>
      </c>
      <c r="M321" s="40">
        <v>350000000</v>
      </c>
      <c r="N321" s="40" t="s">
        <v>511</v>
      </c>
      <c r="O321" s="40"/>
      <c r="P321" s="40" t="s">
        <v>418</v>
      </c>
      <c r="Q321" s="40"/>
      <c r="R321" s="40"/>
      <c r="S321" s="40">
        <v>0</v>
      </c>
      <c r="T321" s="40">
        <v>0</v>
      </c>
      <c r="U321" s="40">
        <v>100</v>
      </c>
      <c r="V321" s="40" t="s">
        <v>419</v>
      </c>
      <c r="W321" s="40" t="s">
        <v>76</v>
      </c>
      <c r="X321" s="14">
        <v>3019</v>
      </c>
      <c r="Y321" s="9">
        <v>1443</v>
      </c>
      <c r="Z321" s="9">
        <f t="shared" si="133"/>
        <v>4356417</v>
      </c>
      <c r="AA321" s="23">
        <f t="shared" si="134"/>
        <v>4879187.04</v>
      </c>
      <c r="AB321" s="14">
        <v>6039</v>
      </c>
      <c r="AC321" s="9">
        <v>1443</v>
      </c>
      <c r="AD321" s="9">
        <f t="shared" si="135"/>
        <v>8714277</v>
      </c>
      <c r="AE321" s="23">
        <f t="shared" si="139"/>
        <v>9759990.24</v>
      </c>
      <c r="AF321" s="14">
        <v>6039</v>
      </c>
      <c r="AG321" s="9">
        <v>1443</v>
      </c>
      <c r="AH321" s="9">
        <f t="shared" si="136"/>
        <v>8714277</v>
      </c>
      <c r="AI321" s="23">
        <f t="shared" si="140"/>
        <v>9759990.24</v>
      </c>
      <c r="AJ321" s="14">
        <v>6039</v>
      </c>
      <c r="AK321" s="9">
        <v>1443</v>
      </c>
      <c r="AL321" s="9">
        <f t="shared" si="137"/>
        <v>8714277</v>
      </c>
      <c r="AM321" s="23">
        <f t="shared" si="141"/>
        <v>9759990.24</v>
      </c>
      <c r="AN321" s="14">
        <v>6039</v>
      </c>
      <c r="AO321" s="9">
        <v>1443</v>
      </c>
      <c r="AP321" s="9">
        <f t="shared" si="138"/>
        <v>8714277</v>
      </c>
      <c r="AQ321" s="23">
        <f t="shared" si="142"/>
        <v>9759990.24</v>
      </c>
      <c r="AR321" s="14">
        <v>6039</v>
      </c>
      <c r="AS321" s="9">
        <v>1443</v>
      </c>
      <c r="AT321" s="9">
        <f t="shared" si="143"/>
        <v>8714277</v>
      </c>
      <c r="AU321" s="23">
        <f t="shared" si="148"/>
        <v>9759990.24</v>
      </c>
      <c r="AV321" s="14">
        <v>6039</v>
      </c>
      <c r="AW321" s="9">
        <v>1443</v>
      </c>
      <c r="AX321" s="9">
        <f t="shared" si="144"/>
        <v>8714277</v>
      </c>
      <c r="AY321" s="23">
        <f t="shared" si="149"/>
        <v>9759990.24</v>
      </c>
      <c r="AZ321" s="14">
        <v>6039</v>
      </c>
      <c r="BA321" s="9">
        <v>1443</v>
      </c>
      <c r="BB321" s="9">
        <f t="shared" si="145"/>
        <v>8714277</v>
      </c>
      <c r="BC321" s="23">
        <f t="shared" si="150"/>
        <v>9759990.24</v>
      </c>
      <c r="BD321" s="14">
        <v>6039</v>
      </c>
      <c r="BE321" s="9">
        <v>1443</v>
      </c>
      <c r="BF321" s="9">
        <f t="shared" si="146"/>
        <v>8714277</v>
      </c>
      <c r="BG321" s="23">
        <f t="shared" si="151"/>
        <v>9759990.24</v>
      </c>
      <c r="BH321" s="14">
        <v>6039</v>
      </c>
      <c r="BI321" s="9">
        <v>1443</v>
      </c>
      <c r="BJ321" s="9">
        <f t="shared" si="147"/>
        <v>8714277</v>
      </c>
      <c r="BK321" s="23">
        <f t="shared" si="152"/>
        <v>9759990.24</v>
      </c>
      <c r="BL321" s="9"/>
      <c r="BM321" s="9"/>
      <c r="BN321" s="9">
        <f t="shared" si="97"/>
        <v>0</v>
      </c>
      <c r="BO321" s="9">
        <f t="shared" si="98"/>
        <v>0</v>
      </c>
      <c r="BP321" s="9"/>
      <c r="BQ321" s="9"/>
      <c r="BR321" s="9">
        <f t="shared" si="99"/>
        <v>0</v>
      </c>
      <c r="BS321" s="9">
        <f t="shared" si="100"/>
        <v>0</v>
      </c>
      <c r="BT321" s="9"/>
      <c r="BU321" s="9"/>
      <c r="BV321" s="9">
        <f t="shared" si="101"/>
        <v>0</v>
      </c>
      <c r="BW321" s="9">
        <f t="shared" si="102"/>
        <v>0</v>
      </c>
      <c r="BX321" s="9"/>
      <c r="BY321" s="9"/>
      <c r="BZ321" s="9">
        <f t="shared" si="103"/>
        <v>0</v>
      </c>
      <c r="CA321" s="9">
        <f t="shared" si="104"/>
        <v>0</v>
      </c>
      <c r="CB321" s="9"/>
      <c r="CC321" s="9"/>
      <c r="CD321" s="9">
        <f t="shared" si="105"/>
        <v>0</v>
      </c>
      <c r="CE321" s="9">
        <f t="shared" si="106"/>
        <v>0</v>
      </c>
      <c r="CF321" s="9"/>
      <c r="CG321" s="9"/>
      <c r="CH321" s="9">
        <f t="shared" si="107"/>
        <v>0</v>
      </c>
      <c r="CI321" s="9">
        <f t="shared" si="108"/>
        <v>0</v>
      </c>
      <c r="CJ321" s="9"/>
      <c r="CK321" s="9"/>
      <c r="CL321" s="9">
        <f t="shared" si="109"/>
        <v>0</v>
      </c>
      <c r="CM321" s="9">
        <f t="shared" si="110"/>
        <v>0</v>
      </c>
      <c r="CN321" s="9"/>
      <c r="CO321" s="9"/>
      <c r="CP321" s="9">
        <f t="shared" si="111"/>
        <v>0</v>
      </c>
      <c r="CQ321" s="9">
        <f t="shared" si="112"/>
        <v>0</v>
      </c>
      <c r="CR321" s="9"/>
      <c r="CS321" s="9"/>
      <c r="CT321" s="9">
        <f t="shared" si="113"/>
        <v>0</v>
      </c>
      <c r="CU321" s="9">
        <f t="shared" si="114"/>
        <v>0</v>
      </c>
      <c r="CV321" s="9"/>
      <c r="CW321" s="9"/>
      <c r="CX321" s="9">
        <f t="shared" si="115"/>
        <v>0</v>
      </c>
      <c r="CY321" s="9">
        <f t="shared" si="116"/>
        <v>0</v>
      </c>
      <c r="CZ321" s="9"/>
      <c r="DA321" s="9"/>
      <c r="DB321" s="9">
        <f t="shared" si="117"/>
        <v>0</v>
      </c>
      <c r="DC321" s="9">
        <f t="shared" si="118"/>
        <v>0</v>
      </c>
      <c r="DD321" s="9"/>
      <c r="DE321" s="9"/>
      <c r="DF321" s="9">
        <f t="shared" si="119"/>
        <v>0</v>
      </c>
      <c r="DG321" s="9">
        <f t="shared" si="120"/>
        <v>0</v>
      </c>
      <c r="DH321" s="9"/>
      <c r="DI321" s="9"/>
      <c r="DJ321" s="9">
        <f t="shared" si="121"/>
        <v>0</v>
      </c>
      <c r="DK321" s="9">
        <f t="shared" si="122"/>
        <v>0</v>
      </c>
      <c r="DL321" s="9"/>
      <c r="DM321" s="9"/>
      <c r="DN321" s="9">
        <f t="shared" si="123"/>
        <v>0</v>
      </c>
      <c r="DO321" s="9">
        <f t="shared" si="124"/>
        <v>0</v>
      </c>
      <c r="DP321" s="9"/>
      <c r="DQ321" s="9"/>
      <c r="DR321" s="9">
        <f t="shared" si="125"/>
        <v>0</v>
      </c>
      <c r="DS321" s="9">
        <f t="shared" si="126"/>
        <v>0</v>
      </c>
      <c r="DT321" s="9"/>
      <c r="DU321" s="9"/>
      <c r="DV321" s="9">
        <f t="shared" si="127"/>
        <v>0</v>
      </c>
      <c r="DW321" s="9">
        <f t="shared" si="128"/>
        <v>0</v>
      </c>
      <c r="DX321" s="9"/>
      <c r="DY321" s="9"/>
      <c r="DZ321" s="9">
        <f t="shared" si="129"/>
        <v>0</v>
      </c>
      <c r="EA321" s="9">
        <f t="shared" si="130"/>
        <v>0</v>
      </c>
      <c r="EB321" s="9"/>
      <c r="EC321" s="9"/>
      <c r="ED321" s="9"/>
      <c r="EE321" s="9"/>
      <c r="EF321" s="9"/>
      <c r="EG321" s="9"/>
      <c r="EH321" s="9"/>
      <c r="EI321" s="9"/>
      <c r="EJ321" s="23">
        <f t="shared" si="132"/>
        <v>57370</v>
      </c>
      <c r="EK321" s="23">
        <v>0</v>
      </c>
      <c r="EL321" s="23">
        <v>0</v>
      </c>
      <c r="EM321" s="29" t="s">
        <v>95</v>
      </c>
      <c r="EN321" s="20" t="s">
        <v>556</v>
      </c>
      <c r="EO321" s="20" t="s">
        <v>557</v>
      </c>
      <c r="EP321" s="20"/>
      <c r="EQ321" s="20"/>
      <c r="ER321" s="20"/>
      <c r="ES321" s="20"/>
      <c r="ET321" s="20"/>
      <c r="EU321" s="20"/>
      <c r="EV321" s="20"/>
      <c r="EW321" s="20"/>
      <c r="EX321" s="20"/>
      <c r="EY321" s="40" t="s">
        <v>558</v>
      </c>
      <c r="EZ321" s="10" t="s">
        <v>559</v>
      </c>
      <c r="FA321" s="46" t="s">
        <v>258</v>
      </c>
    </row>
    <row r="322" spans="1:157" ht="19.5" customHeight="1">
      <c r="A322" s="25" t="s">
        <v>512</v>
      </c>
      <c r="B322" s="40" t="s">
        <v>415</v>
      </c>
      <c r="C322" s="40" t="s">
        <v>416</v>
      </c>
      <c r="D322" s="40" t="s">
        <v>416</v>
      </c>
      <c r="E322" s="40" t="s">
        <v>65</v>
      </c>
      <c r="F322" s="40"/>
      <c r="G322" s="40"/>
      <c r="H322" s="40">
        <v>100</v>
      </c>
      <c r="I322" s="40">
        <v>710000000</v>
      </c>
      <c r="J322" s="40" t="s">
        <v>227</v>
      </c>
      <c r="K322" s="40" t="s">
        <v>405</v>
      </c>
      <c r="L322" s="40" t="s">
        <v>31</v>
      </c>
      <c r="M322" s="11">
        <v>350000000</v>
      </c>
      <c r="N322" s="40" t="s">
        <v>513</v>
      </c>
      <c r="O322" s="40"/>
      <c r="P322" s="40" t="s">
        <v>418</v>
      </c>
      <c r="Q322" s="40"/>
      <c r="R322" s="40"/>
      <c r="S322" s="40">
        <v>0</v>
      </c>
      <c r="T322" s="40">
        <v>0</v>
      </c>
      <c r="U322" s="40">
        <v>100</v>
      </c>
      <c r="V322" s="40" t="s">
        <v>419</v>
      </c>
      <c r="W322" s="40" t="s">
        <v>76</v>
      </c>
      <c r="X322" s="14">
        <v>2687</v>
      </c>
      <c r="Y322" s="9">
        <v>1443</v>
      </c>
      <c r="Z322" s="9">
        <f t="shared" si="133"/>
        <v>3877341</v>
      </c>
      <c r="AA322" s="23">
        <f t="shared" si="134"/>
        <v>4342621.920000001</v>
      </c>
      <c r="AB322" s="14">
        <v>5375</v>
      </c>
      <c r="AC322" s="9">
        <v>1443</v>
      </c>
      <c r="AD322" s="9">
        <f t="shared" si="135"/>
        <v>7756125</v>
      </c>
      <c r="AE322" s="23">
        <f t="shared" si="139"/>
        <v>8686860</v>
      </c>
      <c r="AF322" s="14">
        <v>5375</v>
      </c>
      <c r="AG322" s="9">
        <v>1443</v>
      </c>
      <c r="AH322" s="9">
        <f t="shared" si="136"/>
        <v>7756125</v>
      </c>
      <c r="AI322" s="23">
        <f t="shared" si="140"/>
        <v>8686860</v>
      </c>
      <c r="AJ322" s="14">
        <v>5375</v>
      </c>
      <c r="AK322" s="9">
        <v>1443</v>
      </c>
      <c r="AL322" s="9">
        <f t="shared" si="137"/>
        <v>7756125</v>
      </c>
      <c r="AM322" s="23">
        <f t="shared" si="141"/>
        <v>8686860</v>
      </c>
      <c r="AN322" s="14">
        <v>5375</v>
      </c>
      <c r="AO322" s="9">
        <v>1443</v>
      </c>
      <c r="AP322" s="9">
        <f t="shared" si="138"/>
        <v>7756125</v>
      </c>
      <c r="AQ322" s="23">
        <f t="shared" si="142"/>
        <v>8686860</v>
      </c>
      <c r="AR322" s="14">
        <v>5375</v>
      </c>
      <c r="AS322" s="9">
        <v>1443</v>
      </c>
      <c r="AT322" s="9">
        <f t="shared" si="143"/>
        <v>7756125</v>
      </c>
      <c r="AU322" s="23">
        <f t="shared" si="148"/>
        <v>8686860</v>
      </c>
      <c r="AV322" s="14">
        <v>5375</v>
      </c>
      <c r="AW322" s="9">
        <v>1443</v>
      </c>
      <c r="AX322" s="9">
        <f t="shared" si="144"/>
        <v>7756125</v>
      </c>
      <c r="AY322" s="23">
        <f t="shared" si="149"/>
        <v>8686860</v>
      </c>
      <c r="AZ322" s="14">
        <v>5375</v>
      </c>
      <c r="BA322" s="9">
        <v>1443</v>
      </c>
      <c r="BB322" s="9">
        <f t="shared" si="145"/>
        <v>7756125</v>
      </c>
      <c r="BC322" s="23">
        <f t="shared" si="150"/>
        <v>8686860</v>
      </c>
      <c r="BD322" s="14">
        <v>5375</v>
      </c>
      <c r="BE322" s="9">
        <v>1443</v>
      </c>
      <c r="BF322" s="9">
        <f t="shared" si="146"/>
        <v>7756125</v>
      </c>
      <c r="BG322" s="23">
        <f t="shared" si="151"/>
        <v>8686860</v>
      </c>
      <c r="BH322" s="14">
        <v>5375</v>
      </c>
      <c r="BI322" s="9">
        <v>1443</v>
      </c>
      <c r="BJ322" s="9">
        <f t="shared" si="147"/>
        <v>7756125</v>
      </c>
      <c r="BK322" s="23">
        <f t="shared" si="152"/>
        <v>8686860</v>
      </c>
      <c r="BL322" s="9"/>
      <c r="BM322" s="9"/>
      <c r="BN322" s="9">
        <f t="shared" si="97"/>
        <v>0</v>
      </c>
      <c r="BO322" s="9">
        <f t="shared" si="98"/>
        <v>0</v>
      </c>
      <c r="BP322" s="9"/>
      <c r="BQ322" s="9"/>
      <c r="BR322" s="9">
        <f t="shared" si="99"/>
        <v>0</v>
      </c>
      <c r="BS322" s="9">
        <f t="shared" si="100"/>
        <v>0</v>
      </c>
      <c r="BT322" s="9"/>
      <c r="BU322" s="9"/>
      <c r="BV322" s="9">
        <f t="shared" si="101"/>
        <v>0</v>
      </c>
      <c r="BW322" s="9">
        <f t="shared" si="102"/>
        <v>0</v>
      </c>
      <c r="BX322" s="9"/>
      <c r="BY322" s="9"/>
      <c r="BZ322" s="9">
        <f t="shared" si="103"/>
        <v>0</v>
      </c>
      <c r="CA322" s="9">
        <f t="shared" si="104"/>
        <v>0</v>
      </c>
      <c r="CB322" s="9"/>
      <c r="CC322" s="9"/>
      <c r="CD322" s="9">
        <f t="shared" si="105"/>
        <v>0</v>
      </c>
      <c r="CE322" s="9">
        <f t="shared" si="106"/>
        <v>0</v>
      </c>
      <c r="CF322" s="9"/>
      <c r="CG322" s="9"/>
      <c r="CH322" s="9">
        <f t="shared" si="107"/>
        <v>0</v>
      </c>
      <c r="CI322" s="9">
        <f t="shared" si="108"/>
        <v>0</v>
      </c>
      <c r="CJ322" s="9"/>
      <c r="CK322" s="9"/>
      <c r="CL322" s="9">
        <f t="shared" si="109"/>
        <v>0</v>
      </c>
      <c r="CM322" s="9">
        <f t="shared" si="110"/>
        <v>0</v>
      </c>
      <c r="CN322" s="9"/>
      <c r="CO322" s="9"/>
      <c r="CP322" s="9">
        <f t="shared" si="111"/>
        <v>0</v>
      </c>
      <c r="CQ322" s="9">
        <f t="shared" si="112"/>
        <v>0</v>
      </c>
      <c r="CR322" s="9"/>
      <c r="CS322" s="9"/>
      <c r="CT322" s="9">
        <f t="shared" si="113"/>
        <v>0</v>
      </c>
      <c r="CU322" s="9">
        <f t="shared" si="114"/>
        <v>0</v>
      </c>
      <c r="CV322" s="9"/>
      <c r="CW322" s="9"/>
      <c r="CX322" s="9">
        <f t="shared" si="115"/>
        <v>0</v>
      </c>
      <c r="CY322" s="9">
        <f t="shared" si="116"/>
        <v>0</v>
      </c>
      <c r="CZ322" s="9"/>
      <c r="DA322" s="9"/>
      <c r="DB322" s="9">
        <f t="shared" si="117"/>
        <v>0</v>
      </c>
      <c r="DC322" s="9">
        <f t="shared" si="118"/>
        <v>0</v>
      </c>
      <c r="DD322" s="9"/>
      <c r="DE322" s="9"/>
      <c r="DF322" s="9">
        <f t="shared" si="119"/>
        <v>0</v>
      </c>
      <c r="DG322" s="9">
        <f t="shared" si="120"/>
        <v>0</v>
      </c>
      <c r="DH322" s="9"/>
      <c r="DI322" s="9"/>
      <c r="DJ322" s="9">
        <f t="shared" si="121"/>
        <v>0</v>
      </c>
      <c r="DK322" s="9">
        <f t="shared" si="122"/>
        <v>0</v>
      </c>
      <c r="DL322" s="9"/>
      <c r="DM322" s="9"/>
      <c r="DN322" s="9">
        <f t="shared" si="123"/>
        <v>0</v>
      </c>
      <c r="DO322" s="9">
        <f t="shared" si="124"/>
        <v>0</v>
      </c>
      <c r="DP322" s="9"/>
      <c r="DQ322" s="9"/>
      <c r="DR322" s="9">
        <f t="shared" si="125"/>
        <v>0</v>
      </c>
      <c r="DS322" s="9">
        <f t="shared" si="126"/>
        <v>0</v>
      </c>
      <c r="DT322" s="9"/>
      <c r="DU322" s="9"/>
      <c r="DV322" s="9">
        <f t="shared" si="127"/>
        <v>0</v>
      </c>
      <c r="DW322" s="9">
        <f t="shared" si="128"/>
        <v>0</v>
      </c>
      <c r="DX322" s="9"/>
      <c r="DY322" s="9"/>
      <c r="DZ322" s="9">
        <f t="shared" si="129"/>
        <v>0</v>
      </c>
      <c r="EA322" s="9">
        <f t="shared" si="130"/>
        <v>0</v>
      </c>
      <c r="EB322" s="9"/>
      <c r="EC322" s="9"/>
      <c r="ED322" s="9"/>
      <c r="EE322" s="9"/>
      <c r="EF322" s="9"/>
      <c r="EG322" s="9"/>
      <c r="EH322" s="9"/>
      <c r="EI322" s="9"/>
      <c r="EJ322" s="23">
        <f t="shared" si="132"/>
        <v>51062</v>
      </c>
      <c r="EK322" s="23">
        <v>0</v>
      </c>
      <c r="EL322" s="23">
        <v>0</v>
      </c>
      <c r="EM322" s="29" t="s">
        <v>95</v>
      </c>
      <c r="EN322" s="20" t="s">
        <v>556</v>
      </c>
      <c r="EO322" s="20" t="s">
        <v>557</v>
      </c>
      <c r="EP322" s="20"/>
      <c r="EQ322" s="20"/>
      <c r="ER322" s="20"/>
      <c r="ES322" s="20"/>
      <c r="ET322" s="20"/>
      <c r="EU322" s="20"/>
      <c r="EV322" s="20"/>
      <c r="EW322" s="20"/>
      <c r="EX322" s="20"/>
      <c r="EY322" s="40" t="s">
        <v>558</v>
      </c>
      <c r="EZ322" s="10" t="s">
        <v>559</v>
      </c>
      <c r="FA322" s="46" t="s">
        <v>258</v>
      </c>
    </row>
    <row r="323" spans="1:157" ht="19.5" customHeight="1">
      <c r="A323" s="25" t="s">
        <v>514</v>
      </c>
      <c r="B323" s="40" t="s">
        <v>415</v>
      </c>
      <c r="C323" s="40" t="s">
        <v>416</v>
      </c>
      <c r="D323" s="40" t="s">
        <v>416</v>
      </c>
      <c r="E323" s="40" t="s">
        <v>65</v>
      </c>
      <c r="F323" s="40"/>
      <c r="G323" s="40"/>
      <c r="H323" s="40">
        <v>100</v>
      </c>
      <c r="I323" s="40">
        <v>710000000</v>
      </c>
      <c r="J323" s="40" t="s">
        <v>227</v>
      </c>
      <c r="K323" s="40" t="s">
        <v>405</v>
      </c>
      <c r="L323" s="40" t="s">
        <v>31</v>
      </c>
      <c r="M323" s="11">
        <v>350000000</v>
      </c>
      <c r="N323" s="40" t="s">
        <v>515</v>
      </c>
      <c r="O323" s="40"/>
      <c r="P323" s="40" t="s">
        <v>418</v>
      </c>
      <c r="Q323" s="40"/>
      <c r="R323" s="40"/>
      <c r="S323" s="40">
        <v>0</v>
      </c>
      <c r="T323" s="40">
        <v>0</v>
      </c>
      <c r="U323" s="40">
        <v>100</v>
      </c>
      <c r="V323" s="40" t="s">
        <v>419</v>
      </c>
      <c r="W323" s="40" t="s">
        <v>76</v>
      </c>
      <c r="X323" s="14">
        <v>750</v>
      </c>
      <c r="Y323" s="9">
        <v>1443</v>
      </c>
      <c r="Z323" s="9">
        <f t="shared" si="133"/>
        <v>1082250</v>
      </c>
      <c r="AA323" s="23">
        <f t="shared" si="134"/>
        <v>1212120</v>
      </c>
      <c r="AB323" s="14">
        <v>1500</v>
      </c>
      <c r="AC323" s="9">
        <v>1443</v>
      </c>
      <c r="AD323" s="9">
        <f t="shared" si="135"/>
        <v>2164500</v>
      </c>
      <c r="AE323" s="23">
        <f t="shared" si="139"/>
        <v>2424240</v>
      </c>
      <c r="AF323" s="14">
        <v>1500</v>
      </c>
      <c r="AG323" s="9">
        <v>1443</v>
      </c>
      <c r="AH323" s="9">
        <f t="shared" si="136"/>
        <v>2164500</v>
      </c>
      <c r="AI323" s="23">
        <f t="shared" si="140"/>
        <v>2424240</v>
      </c>
      <c r="AJ323" s="14">
        <v>1500</v>
      </c>
      <c r="AK323" s="9">
        <v>1443</v>
      </c>
      <c r="AL323" s="9">
        <f t="shared" si="137"/>
        <v>2164500</v>
      </c>
      <c r="AM323" s="23">
        <f t="shared" si="141"/>
        <v>2424240</v>
      </c>
      <c r="AN323" s="14">
        <v>1500</v>
      </c>
      <c r="AO323" s="9">
        <v>1443</v>
      </c>
      <c r="AP323" s="9">
        <f t="shared" si="138"/>
        <v>2164500</v>
      </c>
      <c r="AQ323" s="23">
        <f t="shared" si="142"/>
        <v>2424240</v>
      </c>
      <c r="AR323" s="14">
        <v>1500</v>
      </c>
      <c r="AS323" s="9">
        <v>1443</v>
      </c>
      <c r="AT323" s="9">
        <f t="shared" si="143"/>
        <v>2164500</v>
      </c>
      <c r="AU323" s="23">
        <f t="shared" si="148"/>
        <v>2424240</v>
      </c>
      <c r="AV323" s="14">
        <v>1500</v>
      </c>
      <c r="AW323" s="9">
        <v>1443</v>
      </c>
      <c r="AX323" s="9">
        <f t="shared" si="144"/>
        <v>2164500</v>
      </c>
      <c r="AY323" s="23">
        <f t="shared" si="149"/>
        <v>2424240</v>
      </c>
      <c r="AZ323" s="14">
        <v>1500</v>
      </c>
      <c r="BA323" s="9">
        <v>1443</v>
      </c>
      <c r="BB323" s="9">
        <f t="shared" si="145"/>
        <v>2164500</v>
      </c>
      <c r="BC323" s="23">
        <f t="shared" si="150"/>
        <v>2424240</v>
      </c>
      <c r="BD323" s="14">
        <v>1500</v>
      </c>
      <c r="BE323" s="9">
        <v>1443</v>
      </c>
      <c r="BF323" s="9">
        <f t="shared" si="146"/>
        <v>2164500</v>
      </c>
      <c r="BG323" s="23">
        <f t="shared" si="151"/>
        <v>2424240</v>
      </c>
      <c r="BH323" s="14">
        <v>1500</v>
      </c>
      <c r="BI323" s="9">
        <v>1443</v>
      </c>
      <c r="BJ323" s="9">
        <f t="shared" si="147"/>
        <v>2164500</v>
      </c>
      <c r="BK323" s="23">
        <f t="shared" si="152"/>
        <v>2424240</v>
      </c>
      <c r="BL323" s="9"/>
      <c r="BM323" s="9"/>
      <c r="BN323" s="9">
        <f t="shared" si="97"/>
        <v>0</v>
      </c>
      <c r="BO323" s="9">
        <f t="shared" si="98"/>
        <v>0</v>
      </c>
      <c r="BP323" s="9"/>
      <c r="BQ323" s="9"/>
      <c r="BR323" s="9">
        <f t="shared" si="99"/>
        <v>0</v>
      </c>
      <c r="BS323" s="9">
        <f t="shared" si="100"/>
        <v>0</v>
      </c>
      <c r="BT323" s="9"/>
      <c r="BU323" s="9"/>
      <c r="BV323" s="9">
        <f t="shared" si="101"/>
        <v>0</v>
      </c>
      <c r="BW323" s="9">
        <f t="shared" si="102"/>
        <v>0</v>
      </c>
      <c r="BX323" s="9"/>
      <c r="BY323" s="9"/>
      <c r="BZ323" s="9">
        <f t="shared" si="103"/>
        <v>0</v>
      </c>
      <c r="CA323" s="9">
        <f t="shared" si="104"/>
        <v>0</v>
      </c>
      <c r="CB323" s="9"/>
      <c r="CC323" s="9"/>
      <c r="CD323" s="9">
        <f t="shared" si="105"/>
        <v>0</v>
      </c>
      <c r="CE323" s="9">
        <f t="shared" si="106"/>
        <v>0</v>
      </c>
      <c r="CF323" s="9"/>
      <c r="CG323" s="9"/>
      <c r="CH323" s="9">
        <f t="shared" si="107"/>
        <v>0</v>
      </c>
      <c r="CI323" s="9">
        <f t="shared" si="108"/>
        <v>0</v>
      </c>
      <c r="CJ323" s="9"/>
      <c r="CK323" s="9"/>
      <c r="CL323" s="9">
        <f t="shared" si="109"/>
        <v>0</v>
      </c>
      <c r="CM323" s="9">
        <f t="shared" si="110"/>
        <v>0</v>
      </c>
      <c r="CN323" s="9"/>
      <c r="CO323" s="9"/>
      <c r="CP323" s="9">
        <f t="shared" si="111"/>
        <v>0</v>
      </c>
      <c r="CQ323" s="9">
        <f t="shared" si="112"/>
        <v>0</v>
      </c>
      <c r="CR323" s="9"/>
      <c r="CS323" s="9"/>
      <c r="CT323" s="9">
        <f t="shared" si="113"/>
        <v>0</v>
      </c>
      <c r="CU323" s="9">
        <f t="shared" si="114"/>
        <v>0</v>
      </c>
      <c r="CV323" s="9"/>
      <c r="CW323" s="9"/>
      <c r="CX323" s="9">
        <f t="shared" si="115"/>
        <v>0</v>
      </c>
      <c r="CY323" s="9">
        <f t="shared" si="116"/>
        <v>0</v>
      </c>
      <c r="CZ323" s="9"/>
      <c r="DA323" s="9"/>
      <c r="DB323" s="9">
        <f t="shared" si="117"/>
        <v>0</v>
      </c>
      <c r="DC323" s="9">
        <f t="shared" si="118"/>
        <v>0</v>
      </c>
      <c r="DD323" s="9"/>
      <c r="DE323" s="9"/>
      <c r="DF323" s="9">
        <f t="shared" si="119"/>
        <v>0</v>
      </c>
      <c r="DG323" s="9">
        <f t="shared" si="120"/>
        <v>0</v>
      </c>
      <c r="DH323" s="9"/>
      <c r="DI323" s="9"/>
      <c r="DJ323" s="9">
        <f t="shared" si="121"/>
        <v>0</v>
      </c>
      <c r="DK323" s="9">
        <f t="shared" si="122"/>
        <v>0</v>
      </c>
      <c r="DL323" s="9"/>
      <c r="DM323" s="9"/>
      <c r="DN323" s="9">
        <f t="shared" si="123"/>
        <v>0</v>
      </c>
      <c r="DO323" s="9">
        <f t="shared" si="124"/>
        <v>0</v>
      </c>
      <c r="DP323" s="9"/>
      <c r="DQ323" s="9"/>
      <c r="DR323" s="9">
        <f t="shared" si="125"/>
        <v>0</v>
      </c>
      <c r="DS323" s="9">
        <f t="shared" si="126"/>
        <v>0</v>
      </c>
      <c r="DT323" s="9"/>
      <c r="DU323" s="9"/>
      <c r="DV323" s="9">
        <f t="shared" si="127"/>
        <v>0</v>
      </c>
      <c r="DW323" s="9">
        <f t="shared" si="128"/>
        <v>0</v>
      </c>
      <c r="DX323" s="9"/>
      <c r="DY323" s="9"/>
      <c r="DZ323" s="9">
        <f t="shared" si="129"/>
        <v>0</v>
      </c>
      <c r="EA323" s="9">
        <f t="shared" si="130"/>
        <v>0</v>
      </c>
      <c r="EB323" s="9"/>
      <c r="EC323" s="9"/>
      <c r="ED323" s="9"/>
      <c r="EE323" s="9"/>
      <c r="EF323" s="9"/>
      <c r="EG323" s="9"/>
      <c r="EH323" s="9"/>
      <c r="EI323" s="9"/>
      <c r="EJ323" s="23">
        <f t="shared" si="132"/>
        <v>14250</v>
      </c>
      <c r="EK323" s="23">
        <v>0</v>
      </c>
      <c r="EL323" s="23">
        <v>0</v>
      </c>
      <c r="EM323" s="29" t="s">
        <v>95</v>
      </c>
      <c r="EN323" s="20" t="s">
        <v>556</v>
      </c>
      <c r="EO323" s="20" t="s">
        <v>557</v>
      </c>
      <c r="EP323" s="20"/>
      <c r="EQ323" s="20"/>
      <c r="ER323" s="20"/>
      <c r="ES323" s="20"/>
      <c r="ET323" s="20"/>
      <c r="EU323" s="20"/>
      <c r="EV323" s="20"/>
      <c r="EW323" s="20"/>
      <c r="EX323" s="20"/>
      <c r="EY323" s="40" t="s">
        <v>558</v>
      </c>
      <c r="EZ323" s="10" t="s">
        <v>559</v>
      </c>
      <c r="FA323" s="46" t="s">
        <v>258</v>
      </c>
    </row>
    <row r="324" spans="1:157" ht="19.5" customHeight="1">
      <c r="A324" s="25" t="s">
        <v>516</v>
      </c>
      <c r="B324" s="40" t="s">
        <v>415</v>
      </c>
      <c r="C324" s="40" t="s">
        <v>416</v>
      </c>
      <c r="D324" s="40" t="s">
        <v>416</v>
      </c>
      <c r="E324" s="40" t="s">
        <v>65</v>
      </c>
      <c r="F324" s="40"/>
      <c r="G324" s="40"/>
      <c r="H324" s="40">
        <v>100</v>
      </c>
      <c r="I324" s="40">
        <v>710000000</v>
      </c>
      <c r="J324" s="40" t="s">
        <v>227</v>
      </c>
      <c r="K324" s="40" t="s">
        <v>405</v>
      </c>
      <c r="L324" s="40" t="s">
        <v>31</v>
      </c>
      <c r="M324" s="40">
        <v>350000000</v>
      </c>
      <c r="N324" s="40" t="s">
        <v>517</v>
      </c>
      <c r="O324" s="40"/>
      <c r="P324" s="40" t="s">
        <v>418</v>
      </c>
      <c r="Q324" s="40"/>
      <c r="R324" s="40"/>
      <c r="S324" s="40">
        <v>0</v>
      </c>
      <c r="T324" s="40">
        <v>0</v>
      </c>
      <c r="U324" s="40">
        <v>100</v>
      </c>
      <c r="V324" s="40" t="s">
        <v>419</v>
      </c>
      <c r="W324" s="40" t="s">
        <v>76</v>
      </c>
      <c r="X324" s="14">
        <v>6914</v>
      </c>
      <c r="Y324" s="9">
        <v>1443</v>
      </c>
      <c r="Z324" s="9">
        <f t="shared" si="133"/>
        <v>9976902</v>
      </c>
      <c r="AA324" s="23">
        <f t="shared" si="134"/>
        <v>11174130.24</v>
      </c>
      <c r="AB324" s="14">
        <v>13828</v>
      </c>
      <c r="AC324" s="9">
        <v>1443</v>
      </c>
      <c r="AD324" s="9">
        <f t="shared" si="135"/>
        <v>19953804</v>
      </c>
      <c r="AE324" s="23">
        <f t="shared" si="139"/>
        <v>22348260.48</v>
      </c>
      <c r="AF324" s="14">
        <v>13828</v>
      </c>
      <c r="AG324" s="9">
        <v>1443</v>
      </c>
      <c r="AH324" s="9">
        <f t="shared" si="136"/>
        <v>19953804</v>
      </c>
      <c r="AI324" s="23">
        <f t="shared" si="140"/>
        <v>22348260.48</v>
      </c>
      <c r="AJ324" s="14">
        <v>13828</v>
      </c>
      <c r="AK324" s="9">
        <v>1443</v>
      </c>
      <c r="AL324" s="9">
        <f t="shared" si="137"/>
        <v>19953804</v>
      </c>
      <c r="AM324" s="23">
        <f t="shared" si="141"/>
        <v>22348260.48</v>
      </c>
      <c r="AN324" s="14">
        <v>13828</v>
      </c>
      <c r="AO324" s="9">
        <v>1443</v>
      </c>
      <c r="AP324" s="9">
        <f t="shared" si="138"/>
        <v>19953804</v>
      </c>
      <c r="AQ324" s="23">
        <f t="shared" si="142"/>
        <v>22348260.48</v>
      </c>
      <c r="AR324" s="14">
        <v>13828</v>
      </c>
      <c r="AS324" s="9">
        <v>1443</v>
      </c>
      <c r="AT324" s="9">
        <f t="shared" si="143"/>
        <v>19953804</v>
      </c>
      <c r="AU324" s="23">
        <f t="shared" si="148"/>
        <v>22348260.48</v>
      </c>
      <c r="AV324" s="14">
        <v>13828</v>
      </c>
      <c r="AW324" s="9">
        <v>1443</v>
      </c>
      <c r="AX324" s="9">
        <f t="shared" si="144"/>
        <v>19953804</v>
      </c>
      <c r="AY324" s="23">
        <f t="shared" si="149"/>
        <v>22348260.48</v>
      </c>
      <c r="AZ324" s="14">
        <v>13828</v>
      </c>
      <c r="BA324" s="9">
        <v>1443</v>
      </c>
      <c r="BB324" s="9">
        <f t="shared" si="145"/>
        <v>19953804</v>
      </c>
      <c r="BC324" s="23">
        <f t="shared" si="150"/>
        <v>22348260.48</v>
      </c>
      <c r="BD324" s="14">
        <v>13828</v>
      </c>
      <c r="BE324" s="9">
        <v>1443</v>
      </c>
      <c r="BF324" s="9">
        <f t="shared" si="146"/>
        <v>19953804</v>
      </c>
      <c r="BG324" s="23">
        <f t="shared" si="151"/>
        <v>22348260.48</v>
      </c>
      <c r="BH324" s="14">
        <v>13828</v>
      </c>
      <c r="BI324" s="9">
        <v>1443</v>
      </c>
      <c r="BJ324" s="9">
        <f t="shared" si="147"/>
        <v>19953804</v>
      </c>
      <c r="BK324" s="23">
        <f t="shared" si="152"/>
        <v>22348260.48</v>
      </c>
      <c r="BL324" s="9"/>
      <c r="BM324" s="9"/>
      <c r="BN324" s="9">
        <f t="shared" si="97"/>
        <v>0</v>
      </c>
      <c r="BO324" s="9">
        <f t="shared" si="98"/>
        <v>0</v>
      </c>
      <c r="BP324" s="9"/>
      <c r="BQ324" s="9"/>
      <c r="BR324" s="9">
        <f t="shared" si="99"/>
        <v>0</v>
      </c>
      <c r="BS324" s="9">
        <f t="shared" si="100"/>
        <v>0</v>
      </c>
      <c r="BT324" s="9"/>
      <c r="BU324" s="9"/>
      <c r="BV324" s="9">
        <f t="shared" si="101"/>
        <v>0</v>
      </c>
      <c r="BW324" s="9">
        <f t="shared" si="102"/>
        <v>0</v>
      </c>
      <c r="BX324" s="9"/>
      <c r="BY324" s="9"/>
      <c r="BZ324" s="9">
        <f t="shared" si="103"/>
        <v>0</v>
      </c>
      <c r="CA324" s="9">
        <f t="shared" si="104"/>
        <v>0</v>
      </c>
      <c r="CB324" s="9"/>
      <c r="CC324" s="9"/>
      <c r="CD324" s="9">
        <f t="shared" si="105"/>
        <v>0</v>
      </c>
      <c r="CE324" s="9">
        <f t="shared" si="106"/>
        <v>0</v>
      </c>
      <c r="CF324" s="9"/>
      <c r="CG324" s="9"/>
      <c r="CH324" s="9">
        <f t="shared" si="107"/>
        <v>0</v>
      </c>
      <c r="CI324" s="9">
        <f t="shared" si="108"/>
        <v>0</v>
      </c>
      <c r="CJ324" s="9"/>
      <c r="CK324" s="9"/>
      <c r="CL324" s="9">
        <f t="shared" si="109"/>
        <v>0</v>
      </c>
      <c r="CM324" s="9">
        <f t="shared" si="110"/>
        <v>0</v>
      </c>
      <c r="CN324" s="9"/>
      <c r="CO324" s="9"/>
      <c r="CP324" s="9">
        <f t="shared" si="111"/>
        <v>0</v>
      </c>
      <c r="CQ324" s="9">
        <f t="shared" si="112"/>
        <v>0</v>
      </c>
      <c r="CR324" s="9"/>
      <c r="CS324" s="9"/>
      <c r="CT324" s="9">
        <f t="shared" si="113"/>
        <v>0</v>
      </c>
      <c r="CU324" s="9">
        <f t="shared" si="114"/>
        <v>0</v>
      </c>
      <c r="CV324" s="9"/>
      <c r="CW324" s="9"/>
      <c r="CX324" s="9">
        <f t="shared" si="115"/>
        <v>0</v>
      </c>
      <c r="CY324" s="9">
        <f t="shared" si="116"/>
        <v>0</v>
      </c>
      <c r="CZ324" s="9"/>
      <c r="DA324" s="9"/>
      <c r="DB324" s="9">
        <f t="shared" si="117"/>
        <v>0</v>
      </c>
      <c r="DC324" s="9">
        <f t="shared" si="118"/>
        <v>0</v>
      </c>
      <c r="DD324" s="9"/>
      <c r="DE324" s="9"/>
      <c r="DF324" s="9">
        <f t="shared" si="119"/>
        <v>0</v>
      </c>
      <c r="DG324" s="9">
        <f t="shared" si="120"/>
        <v>0</v>
      </c>
      <c r="DH324" s="9"/>
      <c r="DI324" s="9"/>
      <c r="DJ324" s="9">
        <f t="shared" si="121"/>
        <v>0</v>
      </c>
      <c r="DK324" s="9">
        <f t="shared" si="122"/>
        <v>0</v>
      </c>
      <c r="DL324" s="9"/>
      <c r="DM324" s="9"/>
      <c r="DN324" s="9">
        <f t="shared" si="123"/>
        <v>0</v>
      </c>
      <c r="DO324" s="9">
        <f t="shared" si="124"/>
        <v>0</v>
      </c>
      <c r="DP324" s="9"/>
      <c r="DQ324" s="9"/>
      <c r="DR324" s="9">
        <f t="shared" si="125"/>
        <v>0</v>
      </c>
      <c r="DS324" s="9">
        <f t="shared" si="126"/>
        <v>0</v>
      </c>
      <c r="DT324" s="9"/>
      <c r="DU324" s="9"/>
      <c r="DV324" s="9">
        <f t="shared" si="127"/>
        <v>0</v>
      </c>
      <c r="DW324" s="9">
        <f t="shared" si="128"/>
        <v>0</v>
      </c>
      <c r="DX324" s="9"/>
      <c r="DY324" s="9"/>
      <c r="DZ324" s="9">
        <f t="shared" si="129"/>
        <v>0</v>
      </c>
      <c r="EA324" s="9">
        <f t="shared" si="130"/>
        <v>0</v>
      </c>
      <c r="EB324" s="9"/>
      <c r="EC324" s="9"/>
      <c r="ED324" s="9"/>
      <c r="EE324" s="9"/>
      <c r="EF324" s="9"/>
      <c r="EG324" s="9"/>
      <c r="EH324" s="9"/>
      <c r="EI324" s="9"/>
      <c r="EJ324" s="23">
        <f t="shared" si="132"/>
        <v>131366</v>
      </c>
      <c r="EK324" s="23">
        <v>0</v>
      </c>
      <c r="EL324" s="23">
        <v>0</v>
      </c>
      <c r="EM324" s="29" t="s">
        <v>95</v>
      </c>
      <c r="EN324" s="20" t="s">
        <v>556</v>
      </c>
      <c r="EO324" s="20" t="s">
        <v>557</v>
      </c>
      <c r="EP324" s="20"/>
      <c r="EQ324" s="20"/>
      <c r="ER324" s="20"/>
      <c r="ES324" s="20"/>
      <c r="ET324" s="20"/>
      <c r="EU324" s="20"/>
      <c r="EV324" s="20"/>
      <c r="EW324" s="20"/>
      <c r="EX324" s="20"/>
      <c r="EY324" s="40" t="s">
        <v>558</v>
      </c>
      <c r="EZ324" s="10" t="s">
        <v>559</v>
      </c>
      <c r="FA324" s="46" t="s">
        <v>258</v>
      </c>
    </row>
    <row r="325" spans="1:157" ht="19.5" customHeight="1">
      <c r="A325" s="25" t="s">
        <v>518</v>
      </c>
      <c r="B325" s="40" t="s">
        <v>415</v>
      </c>
      <c r="C325" s="40" t="s">
        <v>416</v>
      </c>
      <c r="D325" s="40" t="s">
        <v>416</v>
      </c>
      <c r="E325" s="40" t="s">
        <v>65</v>
      </c>
      <c r="F325" s="40"/>
      <c r="G325" s="40"/>
      <c r="H325" s="40">
        <v>100</v>
      </c>
      <c r="I325" s="40">
        <v>710000000</v>
      </c>
      <c r="J325" s="40" t="s">
        <v>227</v>
      </c>
      <c r="K325" s="40" t="s">
        <v>405</v>
      </c>
      <c r="L325" s="40" t="s">
        <v>31</v>
      </c>
      <c r="M325" s="40">
        <v>350000000</v>
      </c>
      <c r="N325" s="40" t="s">
        <v>519</v>
      </c>
      <c r="O325" s="40"/>
      <c r="P325" s="40" t="s">
        <v>418</v>
      </c>
      <c r="Q325" s="40"/>
      <c r="R325" s="40"/>
      <c r="S325" s="40">
        <v>0</v>
      </c>
      <c r="T325" s="40">
        <v>0</v>
      </c>
      <c r="U325" s="40">
        <v>100</v>
      </c>
      <c r="V325" s="40" t="s">
        <v>419</v>
      </c>
      <c r="W325" s="40" t="s">
        <v>76</v>
      </c>
      <c r="X325" s="14">
        <v>7675</v>
      </c>
      <c r="Y325" s="9">
        <v>1443</v>
      </c>
      <c r="Z325" s="9">
        <f t="shared" si="133"/>
        <v>11075025</v>
      </c>
      <c r="AA325" s="23">
        <f t="shared" si="134"/>
        <v>12404028.000000002</v>
      </c>
      <c r="AB325" s="14">
        <v>15350</v>
      </c>
      <c r="AC325" s="9">
        <v>1443</v>
      </c>
      <c r="AD325" s="9">
        <f t="shared" si="135"/>
        <v>22150050</v>
      </c>
      <c r="AE325" s="23">
        <f t="shared" si="139"/>
        <v>24808056.000000004</v>
      </c>
      <c r="AF325" s="14">
        <v>15350</v>
      </c>
      <c r="AG325" s="9">
        <v>1443</v>
      </c>
      <c r="AH325" s="9">
        <f t="shared" si="136"/>
        <v>22150050</v>
      </c>
      <c r="AI325" s="23">
        <f t="shared" si="140"/>
        <v>24808056.000000004</v>
      </c>
      <c r="AJ325" s="14">
        <v>15350</v>
      </c>
      <c r="AK325" s="9">
        <v>1443</v>
      </c>
      <c r="AL325" s="9">
        <f t="shared" si="137"/>
        <v>22150050</v>
      </c>
      <c r="AM325" s="23">
        <f t="shared" si="141"/>
        <v>24808056.000000004</v>
      </c>
      <c r="AN325" s="14">
        <v>15350</v>
      </c>
      <c r="AO325" s="9">
        <v>1443</v>
      </c>
      <c r="AP325" s="9">
        <f t="shared" si="138"/>
        <v>22150050</v>
      </c>
      <c r="AQ325" s="23">
        <f t="shared" si="142"/>
        <v>24808056.000000004</v>
      </c>
      <c r="AR325" s="14">
        <v>15350</v>
      </c>
      <c r="AS325" s="9">
        <v>1443</v>
      </c>
      <c r="AT325" s="9">
        <f t="shared" si="143"/>
        <v>22150050</v>
      </c>
      <c r="AU325" s="23">
        <f t="shared" si="148"/>
        <v>24808056.000000004</v>
      </c>
      <c r="AV325" s="14">
        <v>15350</v>
      </c>
      <c r="AW325" s="9">
        <v>1443</v>
      </c>
      <c r="AX325" s="9">
        <f t="shared" si="144"/>
        <v>22150050</v>
      </c>
      <c r="AY325" s="23">
        <f t="shared" si="149"/>
        <v>24808056.000000004</v>
      </c>
      <c r="AZ325" s="14">
        <v>15350</v>
      </c>
      <c r="BA325" s="9">
        <v>1443</v>
      </c>
      <c r="BB325" s="9">
        <f t="shared" si="145"/>
        <v>22150050</v>
      </c>
      <c r="BC325" s="23">
        <f t="shared" si="150"/>
        <v>24808056.000000004</v>
      </c>
      <c r="BD325" s="14">
        <v>15350</v>
      </c>
      <c r="BE325" s="9">
        <v>1443</v>
      </c>
      <c r="BF325" s="9">
        <f t="shared" si="146"/>
        <v>22150050</v>
      </c>
      <c r="BG325" s="23">
        <f t="shared" si="151"/>
        <v>24808056.000000004</v>
      </c>
      <c r="BH325" s="14">
        <v>15350</v>
      </c>
      <c r="BI325" s="9">
        <v>1443</v>
      </c>
      <c r="BJ325" s="9">
        <f t="shared" si="147"/>
        <v>22150050</v>
      </c>
      <c r="BK325" s="23">
        <f t="shared" si="152"/>
        <v>24808056.000000004</v>
      </c>
      <c r="BL325" s="9"/>
      <c r="BM325" s="9"/>
      <c r="BN325" s="9">
        <f t="shared" si="97"/>
        <v>0</v>
      </c>
      <c r="BO325" s="9">
        <f t="shared" si="98"/>
        <v>0</v>
      </c>
      <c r="BP325" s="9"/>
      <c r="BQ325" s="9"/>
      <c r="BR325" s="9">
        <f t="shared" si="99"/>
        <v>0</v>
      </c>
      <c r="BS325" s="9">
        <f t="shared" si="100"/>
        <v>0</v>
      </c>
      <c r="BT325" s="9"/>
      <c r="BU325" s="9"/>
      <c r="BV325" s="9">
        <f t="shared" si="101"/>
        <v>0</v>
      </c>
      <c r="BW325" s="9">
        <f t="shared" si="102"/>
        <v>0</v>
      </c>
      <c r="BX325" s="9"/>
      <c r="BY325" s="9"/>
      <c r="BZ325" s="9">
        <f t="shared" si="103"/>
        <v>0</v>
      </c>
      <c r="CA325" s="9">
        <f t="shared" si="104"/>
        <v>0</v>
      </c>
      <c r="CB325" s="9"/>
      <c r="CC325" s="9"/>
      <c r="CD325" s="9">
        <f t="shared" si="105"/>
        <v>0</v>
      </c>
      <c r="CE325" s="9">
        <f t="shared" si="106"/>
        <v>0</v>
      </c>
      <c r="CF325" s="9"/>
      <c r="CG325" s="9"/>
      <c r="CH325" s="9">
        <f t="shared" si="107"/>
        <v>0</v>
      </c>
      <c r="CI325" s="9">
        <f t="shared" si="108"/>
        <v>0</v>
      </c>
      <c r="CJ325" s="9"/>
      <c r="CK325" s="9"/>
      <c r="CL325" s="9">
        <f t="shared" si="109"/>
        <v>0</v>
      </c>
      <c r="CM325" s="9">
        <f t="shared" si="110"/>
        <v>0</v>
      </c>
      <c r="CN325" s="9"/>
      <c r="CO325" s="9"/>
      <c r="CP325" s="9">
        <f t="shared" si="111"/>
        <v>0</v>
      </c>
      <c r="CQ325" s="9">
        <f t="shared" si="112"/>
        <v>0</v>
      </c>
      <c r="CR325" s="9"/>
      <c r="CS325" s="9"/>
      <c r="CT325" s="9">
        <f t="shared" si="113"/>
        <v>0</v>
      </c>
      <c r="CU325" s="9">
        <f t="shared" si="114"/>
        <v>0</v>
      </c>
      <c r="CV325" s="9"/>
      <c r="CW325" s="9"/>
      <c r="CX325" s="9">
        <f t="shared" si="115"/>
        <v>0</v>
      </c>
      <c r="CY325" s="9">
        <f t="shared" si="116"/>
        <v>0</v>
      </c>
      <c r="CZ325" s="9"/>
      <c r="DA325" s="9"/>
      <c r="DB325" s="9">
        <f t="shared" si="117"/>
        <v>0</v>
      </c>
      <c r="DC325" s="9">
        <f t="shared" si="118"/>
        <v>0</v>
      </c>
      <c r="DD325" s="9"/>
      <c r="DE325" s="9"/>
      <c r="DF325" s="9">
        <f t="shared" si="119"/>
        <v>0</v>
      </c>
      <c r="DG325" s="9">
        <f t="shared" si="120"/>
        <v>0</v>
      </c>
      <c r="DH325" s="9"/>
      <c r="DI325" s="9"/>
      <c r="DJ325" s="9">
        <f t="shared" si="121"/>
        <v>0</v>
      </c>
      <c r="DK325" s="9">
        <f t="shared" si="122"/>
        <v>0</v>
      </c>
      <c r="DL325" s="9"/>
      <c r="DM325" s="9"/>
      <c r="DN325" s="9">
        <f t="shared" si="123"/>
        <v>0</v>
      </c>
      <c r="DO325" s="9">
        <f t="shared" si="124"/>
        <v>0</v>
      </c>
      <c r="DP325" s="9"/>
      <c r="DQ325" s="9"/>
      <c r="DR325" s="9">
        <f t="shared" si="125"/>
        <v>0</v>
      </c>
      <c r="DS325" s="9">
        <f t="shared" si="126"/>
        <v>0</v>
      </c>
      <c r="DT325" s="9"/>
      <c r="DU325" s="9"/>
      <c r="DV325" s="9">
        <f t="shared" si="127"/>
        <v>0</v>
      </c>
      <c r="DW325" s="9">
        <f t="shared" si="128"/>
        <v>0</v>
      </c>
      <c r="DX325" s="9"/>
      <c r="DY325" s="9"/>
      <c r="DZ325" s="9">
        <f t="shared" si="129"/>
        <v>0</v>
      </c>
      <c r="EA325" s="9">
        <f t="shared" si="130"/>
        <v>0</v>
      </c>
      <c r="EB325" s="9"/>
      <c r="EC325" s="9"/>
      <c r="ED325" s="9"/>
      <c r="EE325" s="9"/>
      <c r="EF325" s="9"/>
      <c r="EG325" s="9"/>
      <c r="EH325" s="9"/>
      <c r="EI325" s="9"/>
      <c r="EJ325" s="23">
        <f t="shared" si="132"/>
        <v>145825</v>
      </c>
      <c r="EK325" s="23">
        <v>0</v>
      </c>
      <c r="EL325" s="23">
        <v>0</v>
      </c>
      <c r="EM325" s="29" t="s">
        <v>95</v>
      </c>
      <c r="EN325" s="20" t="s">
        <v>556</v>
      </c>
      <c r="EO325" s="20" t="s">
        <v>557</v>
      </c>
      <c r="EP325" s="20"/>
      <c r="EQ325" s="20"/>
      <c r="ER325" s="20"/>
      <c r="ES325" s="20"/>
      <c r="ET325" s="20"/>
      <c r="EU325" s="20"/>
      <c r="EV325" s="20"/>
      <c r="EW325" s="20"/>
      <c r="EX325" s="20"/>
      <c r="EY325" s="40" t="s">
        <v>558</v>
      </c>
      <c r="EZ325" s="10" t="s">
        <v>559</v>
      </c>
      <c r="FA325" s="46" t="s">
        <v>258</v>
      </c>
    </row>
    <row r="326" spans="1:157" ht="19.5" customHeight="1">
      <c r="A326" s="25" t="s">
        <v>520</v>
      </c>
      <c r="B326" s="40" t="s">
        <v>415</v>
      </c>
      <c r="C326" s="40" t="s">
        <v>416</v>
      </c>
      <c r="D326" s="40" t="s">
        <v>416</v>
      </c>
      <c r="E326" s="40" t="s">
        <v>65</v>
      </c>
      <c r="F326" s="40"/>
      <c r="G326" s="40"/>
      <c r="H326" s="40">
        <v>100</v>
      </c>
      <c r="I326" s="40">
        <v>710000000</v>
      </c>
      <c r="J326" s="40" t="s">
        <v>227</v>
      </c>
      <c r="K326" s="40" t="s">
        <v>405</v>
      </c>
      <c r="L326" s="40" t="s">
        <v>31</v>
      </c>
      <c r="M326" s="40">
        <v>350000000</v>
      </c>
      <c r="N326" s="40" t="s">
        <v>521</v>
      </c>
      <c r="O326" s="40"/>
      <c r="P326" s="40" t="s">
        <v>418</v>
      </c>
      <c r="Q326" s="40"/>
      <c r="R326" s="40"/>
      <c r="S326" s="40">
        <v>0</v>
      </c>
      <c r="T326" s="40">
        <v>0</v>
      </c>
      <c r="U326" s="40">
        <v>100</v>
      </c>
      <c r="V326" s="40" t="s">
        <v>419</v>
      </c>
      <c r="W326" s="40" t="s">
        <v>76</v>
      </c>
      <c r="X326" s="14">
        <v>13650</v>
      </c>
      <c r="Y326" s="9">
        <v>1443</v>
      </c>
      <c r="Z326" s="9">
        <f t="shared" si="133"/>
        <v>19696950</v>
      </c>
      <c r="AA326" s="23">
        <f t="shared" si="134"/>
        <v>22060584.000000004</v>
      </c>
      <c r="AB326" s="14">
        <v>27300</v>
      </c>
      <c r="AC326" s="9">
        <v>1443</v>
      </c>
      <c r="AD326" s="9">
        <f t="shared" si="135"/>
        <v>39393900</v>
      </c>
      <c r="AE326" s="23">
        <f t="shared" si="139"/>
        <v>44121168.00000001</v>
      </c>
      <c r="AF326" s="14">
        <v>27300</v>
      </c>
      <c r="AG326" s="9">
        <v>1443</v>
      </c>
      <c r="AH326" s="9">
        <f t="shared" si="136"/>
        <v>39393900</v>
      </c>
      <c r="AI326" s="23">
        <f t="shared" si="140"/>
        <v>44121168.00000001</v>
      </c>
      <c r="AJ326" s="14">
        <v>27300</v>
      </c>
      <c r="AK326" s="9">
        <v>1443</v>
      </c>
      <c r="AL326" s="9">
        <f t="shared" si="137"/>
        <v>39393900</v>
      </c>
      <c r="AM326" s="23">
        <f t="shared" si="141"/>
        <v>44121168.00000001</v>
      </c>
      <c r="AN326" s="14">
        <v>27300</v>
      </c>
      <c r="AO326" s="9">
        <v>1443</v>
      </c>
      <c r="AP326" s="9">
        <f t="shared" si="138"/>
        <v>39393900</v>
      </c>
      <c r="AQ326" s="23">
        <f t="shared" si="142"/>
        <v>44121168.00000001</v>
      </c>
      <c r="AR326" s="14">
        <v>27300</v>
      </c>
      <c r="AS326" s="9">
        <v>1443</v>
      </c>
      <c r="AT326" s="9">
        <f t="shared" si="143"/>
        <v>39393900</v>
      </c>
      <c r="AU326" s="23">
        <f t="shared" si="148"/>
        <v>44121168.00000001</v>
      </c>
      <c r="AV326" s="14">
        <v>27300</v>
      </c>
      <c r="AW326" s="9">
        <v>1443</v>
      </c>
      <c r="AX326" s="9">
        <f t="shared" si="144"/>
        <v>39393900</v>
      </c>
      <c r="AY326" s="23">
        <f t="shared" si="149"/>
        <v>44121168.00000001</v>
      </c>
      <c r="AZ326" s="14">
        <v>27300</v>
      </c>
      <c r="BA326" s="9">
        <v>1443</v>
      </c>
      <c r="BB326" s="9">
        <f t="shared" si="145"/>
        <v>39393900</v>
      </c>
      <c r="BC326" s="23">
        <f t="shared" si="150"/>
        <v>44121168.00000001</v>
      </c>
      <c r="BD326" s="14">
        <v>27300</v>
      </c>
      <c r="BE326" s="9">
        <v>1443</v>
      </c>
      <c r="BF326" s="9">
        <f t="shared" si="146"/>
        <v>39393900</v>
      </c>
      <c r="BG326" s="23">
        <f t="shared" si="151"/>
        <v>44121168.00000001</v>
      </c>
      <c r="BH326" s="14">
        <v>27300</v>
      </c>
      <c r="BI326" s="9">
        <v>1443</v>
      </c>
      <c r="BJ326" s="9">
        <f t="shared" si="147"/>
        <v>39393900</v>
      </c>
      <c r="BK326" s="23">
        <f t="shared" si="152"/>
        <v>44121168.00000001</v>
      </c>
      <c r="BL326" s="9"/>
      <c r="BM326" s="9"/>
      <c r="BN326" s="9">
        <f t="shared" si="97"/>
        <v>0</v>
      </c>
      <c r="BO326" s="9">
        <f t="shared" si="98"/>
        <v>0</v>
      </c>
      <c r="BP326" s="9"/>
      <c r="BQ326" s="9"/>
      <c r="BR326" s="9">
        <f t="shared" si="99"/>
        <v>0</v>
      </c>
      <c r="BS326" s="9">
        <f t="shared" si="100"/>
        <v>0</v>
      </c>
      <c r="BT326" s="9"/>
      <c r="BU326" s="9"/>
      <c r="BV326" s="9">
        <f t="shared" si="101"/>
        <v>0</v>
      </c>
      <c r="BW326" s="9">
        <f t="shared" si="102"/>
        <v>0</v>
      </c>
      <c r="BX326" s="9"/>
      <c r="BY326" s="9"/>
      <c r="BZ326" s="9">
        <f t="shared" si="103"/>
        <v>0</v>
      </c>
      <c r="CA326" s="9">
        <f t="shared" si="104"/>
        <v>0</v>
      </c>
      <c r="CB326" s="9"/>
      <c r="CC326" s="9"/>
      <c r="CD326" s="9">
        <f t="shared" si="105"/>
        <v>0</v>
      </c>
      <c r="CE326" s="9">
        <f t="shared" si="106"/>
        <v>0</v>
      </c>
      <c r="CF326" s="9"/>
      <c r="CG326" s="9"/>
      <c r="CH326" s="9">
        <f t="shared" si="107"/>
        <v>0</v>
      </c>
      <c r="CI326" s="9">
        <f t="shared" si="108"/>
        <v>0</v>
      </c>
      <c r="CJ326" s="9"/>
      <c r="CK326" s="9"/>
      <c r="CL326" s="9">
        <f t="shared" si="109"/>
        <v>0</v>
      </c>
      <c r="CM326" s="9">
        <f t="shared" si="110"/>
        <v>0</v>
      </c>
      <c r="CN326" s="9"/>
      <c r="CO326" s="9"/>
      <c r="CP326" s="9">
        <f t="shared" si="111"/>
        <v>0</v>
      </c>
      <c r="CQ326" s="9">
        <f t="shared" si="112"/>
        <v>0</v>
      </c>
      <c r="CR326" s="9"/>
      <c r="CS326" s="9"/>
      <c r="CT326" s="9">
        <f t="shared" si="113"/>
        <v>0</v>
      </c>
      <c r="CU326" s="9">
        <f t="shared" si="114"/>
        <v>0</v>
      </c>
      <c r="CV326" s="9"/>
      <c r="CW326" s="9"/>
      <c r="CX326" s="9">
        <f t="shared" si="115"/>
        <v>0</v>
      </c>
      <c r="CY326" s="9">
        <f t="shared" si="116"/>
        <v>0</v>
      </c>
      <c r="CZ326" s="9"/>
      <c r="DA326" s="9"/>
      <c r="DB326" s="9">
        <f t="shared" si="117"/>
        <v>0</v>
      </c>
      <c r="DC326" s="9">
        <f t="shared" si="118"/>
        <v>0</v>
      </c>
      <c r="DD326" s="9"/>
      <c r="DE326" s="9"/>
      <c r="DF326" s="9">
        <f t="shared" si="119"/>
        <v>0</v>
      </c>
      <c r="DG326" s="9">
        <f t="shared" si="120"/>
        <v>0</v>
      </c>
      <c r="DH326" s="9"/>
      <c r="DI326" s="9"/>
      <c r="DJ326" s="9">
        <f t="shared" si="121"/>
        <v>0</v>
      </c>
      <c r="DK326" s="9">
        <f t="shared" si="122"/>
        <v>0</v>
      </c>
      <c r="DL326" s="9"/>
      <c r="DM326" s="9"/>
      <c r="DN326" s="9">
        <f t="shared" si="123"/>
        <v>0</v>
      </c>
      <c r="DO326" s="9">
        <f t="shared" si="124"/>
        <v>0</v>
      </c>
      <c r="DP326" s="9"/>
      <c r="DQ326" s="9"/>
      <c r="DR326" s="9">
        <f t="shared" si="125"/>
        <v>0</v>
      </c>
      <c r="DS326" s="9">
        <f t="shared" si="126"/>
        <v>0</v>
      </c>
      <c r="DT326" s="9"/>
      <c r="DU326" s="9"/>
      <c r="DV326" s="9">
        <f t="shared" si="127"/>
        <v>0</v>
      </c>
      <c r="DW326" s="9">
        <f t="shared" si="128"/>
        <v>0</v>
      </c>
      <c r="DX326" s="9"/>
      <c r="DY326" s="9"/>
      <c r="DZ326" s="9">
        <f t="shared" si="129"/>
        <v>0</v>
      </c>
      <c r="EA326" s="9">
        <f t="shared" si="130"/>
        <v>0</v>
      </c>
      <c r="EB326" s="9"/>
      <c r="EC326" s="9"/>
      <c r="ED326" s="9"/>
      <c r="EE326" s="9"/>
      <c r="EF326" s="9"/>
      <c r="EG326" s="9"/>
      <c r="EH326" s="9"/>
      <c r="EI326" s="9"/>
      <c r="EJ326" s="23">
        <f t="shared" si="132"/>
        <v>259350</v>
      </c>
      <c r="EK326" s="23">
        <v>0</v>
      </c>
      <c r="EL326" s="23">
        <v>0</v>
      </c>
      <c r="EM326" s="29" t="s">
        <v>95</v>
      </c>
      <c r="EN326" s="20" t="s">
        <v>556</v>
      </c>
      <c r="EO326" s="20" t="s">
        <v>557</v>
      </c>
      <c r="EP326" s="20"/>
      <c r="EQ326" s="20"/>
      <c r="ER326" s="20"/>
      <c r="ES326" s="20"/>
      <c r="ET326" s="20"/>
      <c r="EU326" s="20"/>
      <c r="EV326" s="20"/>
      <c r="EW326" s="20"/>
      <c r="EX326" s="20"/>
      <c r="EY326" s="40" t="s">
        <v>558</v>
      </c>
      <c r="EZ326" s="10" t="s">
        <v>559</v>
      </c>
      <c r="FA326" s="46" t="s">
        <v>258</v>
      </c>
    </row>
    <row r="327" spans="1:157" ht="19.5" customHeight="1">
      <c r="A327" s="25" t="s">
        <v>522</v>
      </c>
      <c r="B327" s="40" t="s">
        <v>415</v>
      </c>
      <c r="C327" s="40" t="s">
        <v>416</v>
      </c>
      <c r="D327" s="40" t="s">
        <v>416</v>
      </c>
      <c r="E327" s="40" t="s">
        <v>65</v>
      </c>
      <c r="F327" s="40"/>
      <c r="G327" s="40"/>
      <c r="H327" s="40">
        <v>100</v>
      </c>
      <c r="I327" s="40">
        <v>710000000</v>
      </c>
      <c r="J327" s="40" t="s">
        <v>227</v>
      </c>
      <c r="K327" s="40" t="s">
        <v>405</v>
      </c>
      <c r="L327" s="40" t="s">
        <v>31</v>
      </c>
      <c r="M327" s="11">
        <v>350000000</v>
      </c>
      <c r="N327" s="40" t="s">
        <v>523</v>
      </c>
      <c r="O327" s="40"/>
      <c r="P327" s="40" t="s">
        <v>418</v>
      </c>
      <c r="Q327" s="40"/>
      <c r="R327" s="40"/>
      <c r="S327" s="40">
        <v>0</v>
      </c>
      <c r="T327" s="40">
        <v>0</v>
      </c>
      <c r="U327" s="40">
        <v>100</v>
      </c>
      <c r="V327" s="40" t="s">
        <v>419</v>
      </c>
      <c r="W327" s="40" t="s">
        <v>76</v>
      </c>
      <c r="X327" s="14">
        <v>486</v>
      </c>
      <c r="Y327" s="9">
        <v>1443</v>
      </c>
      <c r="Z327" s="9">
        <f t="shared" si="133"/>
        <v>701298</v>
      </c>
      <c r="AA327" s="23">
        <f t="shared" si="134"/>
        <v>785453.7600000001</v>
      </c>
      <c r="AB327" s="14">
        <v>973</v>
      </c>
      <c r="AC327" s="9">
        <v>1443</v>
      </c>
      <c r="AD327" s="9">
        <f t="shared" si="135"/>
        <v>1404039</v>
      </c>
      <c r="AE327" s="23">
        <f t="shared" si="139"/>
        <v>1572523.6800000002</v>
      </c>
      <c r="AF327" s="14">
        <v>973</v>
      </c>
      <c r="AG327" s="9">
        <v>1443</v>
      </c>
      <c r="AH327" s="9">
        <f t="shared" si="136"/>
        <v>1404039</v>
      </c>
      <c r="AI327" s="23">
        <f t="shared" si="140"/>
        <v>1572523.6800000002</v>
      </c>
      <c r="AJ327" s="14">
        <v>973</v>
      </c>
      <c r="AK327" s="9">
        <v>1443</v>
      </c>
      <c r="AL327" s="9">
        <f t="shared" si="137"/>
        <v>1404039</v>
      </c>
      <c r="AM327" s="23">
        <f t="shared" si="141"/>
        <v>1572523.6800000002</v>
      </c>
      <c r="AN327" s="14">
        <v>973</v>
      </c>
      <c r="AO327" s="9">
        <v>1443</v>
      </c>
      <c r="AP327" s="9">
        <f t="shared" si="138"/>
        <v>1404039</v>
      </c>
      <c r="AQ327" s="23">
        <f t="shared" si="142"/>
        <v>1572523.6800000002</v>
      </c>
      <c r="AR327" s="14">
        <v>973</v>
      </c>
      <c r="AS327" s="9">
        <v>1443</v>
      </c>
      <c r="AT327" s="9">
        <f t="shared" si="143"/>
        <v>1404039</v>
      </c>
      <c r="AU327" s="23">
        <f t="shared" si="148"/>
        <v>1572523.6800000002</v>
      </c>
      <c r="AV327" s="14">
        <v>973</v>
      </c>
      <c r="AW327" s="9">
        <v>1443</v>
      </c>
      <c r="AX327" s="9">
        <f t="shared" si="144"/>
        <v>1404039</v>
      </c>
      <c r="AY327" s="23">
        <f t="shared" si="149"/>
        <v>1572523.6800000002</v>
      </c>
      <c r="AZ327" s="14">
        <v>973</v>
      </c>
      <c r="BA327" s="9">
        <v>1443</v>
      </c>
      <c r="BB327" s="9">
        <f t="shared" si="145"/>
        <v>1404039</v>
      </c>
      <c r="BC327" s="23">
        <f t="shared" si="150"/>
        <v>1572523.6800000002</v>
      </c>
      <c r="BD327" s="14">
        <v>973</v>
      </c>
      <c r="BE327" s="9">
        <v>1443</v>
      </c>
      <c r="BF327" s="9">
        <f t="shared" si="146"/>
        <v>1404039</v>
      </c>
      <c r="BG327" s="23">
        <f t="shared" si="151"/>
        <v>1572523.6800000002</v>
      </c>
      <c r="BH327" s="14">
        <v>973</v>
      </c>
      <c r="BI327" s="9">
        <v>1443</v>
      </c>
      <c r="BJ327" s="9">
        <f t="shared" si="147"/>
        <v>1404039</v>
      </c>
      <c r="BK327" s="23">
        <f t="shared" si="152"/>
        <v>1572523.6800000002</v>
      </c>
      <c r="BL327" s="9"/>
      <c r="BM327" s="9"/>
      <c r="BN327" s="9">
        <f t="shared" si="97"/>
        <v>0</v>
      </c>
      <c r="BO327" s="9">
        <f t="shared" si="98"/>
        <v>0</v>
      </c>
      <c r="BP327" s="9"/>
      <c r="BQ327" s="9"/>
      <c r="BR327" s="9">
        <f t="shared" si="99"/>
        <v>0</v>
      </c>
      <c r="BS327" s="9">
        <f t="shared" si="100"/>
        <v>0</v>
      </c>
      <c r="BT327" s="9"/>
      <c r="BU327" s="9"/>
      <c r="BV327" s="9">
        <f t="shared" si="101"/>
        <v>0</v>
      </c>
      <c r="BW327" s="9">
        <f t="shared" si="102"/>
        <v>0</v>
      </c>
      <c r="BX327" s="9"/>
      <c r="BY327" s="9"/>
      <c r="BZ327" s="9">
        <f t="shared" si="103"/>
        <v>0</v>
      </c>
      <c r="CA327" s="9">
        <f t="shared" si="104"/>
        <v>0</v>
      </c>
      <c r="CB327" s="9"/>
      <c r="CC327" s="9"/>
      <c r="CD327" s="9">
        <f t="shared" si="105"/>
        <v>0</v>
      </c>
      <c r="CE327" s="9">
        <f t="shared" si="106"/>
        <v>0</v>
      </c>
      <c r="CF327" s="9"/>
      <c r="CG327" s="9"/>
      <c r="CH327" s="9">
        <f t="shared" si="107"/>
        <v>0</v>
      </c>
      <c r="CI327" s="9">
        <f t="shared" si="108"/>
        <v>0</v>
      </c>
      <c r="CJ327" s="9"/>
      <c r="CK327" s="9"/>
      <c r="CL327" s="9">
        <f t="shared" si="109"/>
        <v>0</v>
      </c>
      <c r="CM327" s="9">
        <f t="shared" si="110"/>
        <v>0</v>
      </c>
      <c r="CN327" s="9"/>
      <c r="CO327" s="9"/>
      <c r="CP327" s="9">
        <f t="shared" si="111"/>
        <v>0</v>
      </c>
      <c r="CQ327" s="9">
        <f t="shared" si="112"/>
        <v>0</v>
      </c>
      <c r="CR327" s="9"/>
      <c r="CS327" s="9"/>
      <c r="CT327" s="9">
        <f t="shared" si="113"/>
        <v>0</v>
      </c>
      <c r="CU327" s="9">
        <f t="shared" si="114"/>
        <v>0</v>
      </c>
      <c r="CV327" s="9"/>
      <c r="CW327" s="9"/>
      <c r="CX327" s="9">
        <f t="shared" si="115"/>
        <v>0</v>
      </c>
      <c r="CY327" s="9">
        <f t="shared" si="116"/>
        <v>0</v>
      </c>
      <c r="CZ327" s="9"/>
      <c r="DA327" s="9"/>
      <c r="DB327" s="9">
        <f t="shared" si="117"/>
        <v>0</v>
      </c>
      <c r="DC327" s="9">
        <f t="shared" si="118"/>
        <v>0</v>
      </c>
      <c r="DD327" s="9"/>
      <c r="DE327" s="9"/>
      <c r="DF327" s="9">
        <f t="shared" si="119"/>
        <v>0</v>
      </c>
      <c r="DG327" s="9">
        <f t="shared" si="120"/>
        <v>0</v>
      </c>
      <c r="DH327" s="9"/>
      <c r="DI327" s="9"/>
      <c r="DJ327" s="9">
        <f t="shared" si="121"/>
        <v>0</v>
      </c>
      <c r="DK327" s="9">
        <f t="shared" si="122"/>
        <v>0</v>
      </c>
      <c r="DL327" s="9"/>
      <c r="DM327" s="9"/>
      <c r="DN327" s="9">
        <f t="shared" si="123"/>
        <v>0</v>
      </c>
      <c r="DO327" s="9">
        <f t="shared" si="124"/>
        <v>0</v>
      </c>
      <c r="DP327" s="9"/>
      <c r="DQ327" s="9"/>
      <c r="DR327" s="9">
        <f t="shared" si="125"/>
        <v>0</v>
      </c>
      <c r="DS327" s="9">
        <f t="shared" si="126"/>
        <v>0</v>
      </c>
      <c r="DT327" s="9"/>
      <c r="DU327" s="9"/>
      <c r="DV327" s="9">
        <f t="shared" si="127"/>
        <v>0</v>
      </c>
      <c r="DW327" s="9">
        <f t="shared" si="128"/>
        <v>0</v>
      </c>
      <c r="DX327" s="9"/>
      <c r="DY327" s="9"/>
      <c r="DZ327" s="9">
        <f t="shared" si="129"/>
        <v>0</v>
      </c>
      <c r="EA327" s="9">
        <f t="shared" si="130"/>
        <v>0</v>
      </c>
      <c r="EB327" s="9"/>
      <c r="EC327" s="9"/>
      <c r="ED327" s="9"/>
      <c r="EE327" s="9"/>
      <c r="EF327" s="9"/>
      <c r="EG327" s="9"/>
      <c r="EH327" s="9"/>
      <c r="EI327" s="9"/>
      <c r="EJ327" s="23">
        <f t="shared" si="132"/>
        <v>9243</v>
      </c>
      <c r="EK327" s="23">
        <v>0</v>
      </c>
      <c r="EL327" s="23">
        <v>0</v>
      </c>
      <c r="EM327" s="29" t="s">
        <v>95</v>
      </c>
      <c r="EN327" s="20" t="s">
        <v>556</v>
      </c>
      <c r="EO327" s="20" t="s">
        <v>557</v>
      </c>
      <c r="EP327" s="20"/>
      <c r="EQ327" s="20"/>
      <c r="ER327" s="20"/>
      <c r="ES327" s="20"/>
      <c r="ET327" s="20"/>
      <c r="EU327" s="20"/>
      <c r="EV327" s="20"/>
      <c r="EW327" s="20"/>
      <c r="EX327" s="20"/>
      <c r="EY327" s="40" t="s">
        <v>558</v>
      </c>
      <c r="EZ327" s="10" t="s">
        <v>559</v>
      </c>
      <c r="FA327" s="46" t="s">
        <v>258</v>
      </c>
    </row>
    <row r="328" spans="1:157" ht="19.5" customHeight="1">
      <c r="A328" s="25" t="s">
        <v>524</v>
      </c>
      <c r="B328" s="40" t="s">
        <v>415</v>
      </c>
      <c r="C328" s="40" t="s">
        <v>416</v>
      </c>
      <c r="D328" s="40" t="s">
        <v>416</v>
      </c>
      <c r="E328" s="40" t="s">
        <v>65</v>
      </c>
      <c r="F328" s="40"/>
      <c r="G328" s="40"/>
      <c r="H328" s="40">
        <v>100</v>
      </c>
      <c r="I328" s="40">
        <v>710000000</v>
      </c>
      <c r="J328" s="40" t="s">
        <v>227</v>
      </c>
      <c r="K328" s="40" t="s">
        <v>405</v>
      </c>
      <c r="L328" s="40" t="s">
        <v>31</v>
      </c>
      <c r="M328" s="40">
        <v>350000000</v>
      </c>
      <c r="N328" s="40" t="s">
        <v>525</v>
      </c>
      <c r="O328" s="40"/>
      <c r="P328" s="40" t="s">
        <v>418</v>
      </c>
      <c r="Q328" s="40"/>
      <c r="R328" s="40"/>
      <c r="S328" s="40">
        <v>0</v>
      </c>
      <c r="T328" s="40">
        <v>0</v>
      </c>
      <c r="U328" s="40">
        <v>100</v>
      </c>
      <c r="V328" s="40" t="s">
        <v>419</v>
      </c>
      <c r="W328" s="40" t="s">
        <v>76</v>
      </c>
      <c r="X328" s="14">
        <v>1260</v>
      </c>
      <c r="Y328" s="9">
        <v>1443</v>
      </c>
      <c r="Z328" s="9">
        <f t="shared" si="133"/>
        <v>1818180</v>
      </c>
      <c r="AA328" s="23">
        <f t="shared" si="134"/>
        <v>2036361.6</v>
      </c>
      <c r="AB328" s="14">
        <v>2520</v>
      </c>
      <c r="AC328" s="9">
        <v>1443</v>
      </c>
      <c r="AD328" s="9">
        <f t="shared" si="135"/>
        <v>3636360</v>
      </c>
      <c r="AE328" s="23">
        <f t="shared" si="139"/>
        <v>4072723.2</v>
      </c>
      <c r="AF328" s="14">
        <v>2520</v>
      </c>
      <c r="AG328" s="9">
        <v>1443</v>
      </c>
      <c r="AH328" s="9">
        <f t="shared" si="136"/>
        <v>3636360</v>
      </c>
      <c r="AI328" s="23">
        <f t="shared" si="140"/>
        <v>4072723.2</v>
      </c>
      <c r="AJ328" s="14">
        <v>2520</v>
      </c>
      <c r="AK328" s="9">
        <v>1443</v>
      </c>
      <c r="AL328" s="9">
        <f t="shared" si="137"/>
        <v>3636360</v>
      </c>
      <c r="AM328" s="23">
        <f t="shared" si="141"/>
        <v>4072723.2</v>
      </c>
      <c r="AN328" s="14">
        <v>2520</v>
      </c>
      <c r="AO328" s="9">
        <v>1443</v>
      </c>
      <c r="AP328" s="9">
        <f t="shared" si="138"/>
        <v>3636360</v>
      </c>
      <c r="AQ328" s="23">
        <f t="shared" si="142"/>
        <v>4072723.2</v>
      </c>
      <c r="AR328" s="14">
        <v>2520</v>
      </c>
      <c r="AS328" s="9">
        <v>1443</v>
      </c>
      <c r="AT328" s="9">
        <f t="shared" si="143"/>
        <v>3636360</v>
      </c>
      <c r="AU328" s="23">
        <f t="shared" si="148"/>
        <v>4072723.2</v>
      </c>
      <c r="AV328" s="14">
        <v>2520</v>
      </c>
      <c r="AW328" s="9">
        <v>1443</v>
      </c>
      <c r="AX328" s="9">
        <f t="shared" si="144"/>
        <v>3636360</v>
      </c>
      <c r="AY328" s="23">
        <f t="shared" si="149"/>
        <v>4072723.2</v>
      </c>
      <c r="AZ328" s="14">
        <v>2520</v>
      </c>
      <c r="BA328" s="9">
        <v>1443</v>
      </c>
      <c r="BB328" s="9">
        <f t="shared" si="145"/>
        <v>3636360</v>
      </c>
      <c r="BC328" s="23">
        <f t="shared" si="150"/>
        <v>4072723.2</v>
      </c>
      <c r="BD328" s="14">
        <v>2520</v>
      </c>
      <c r="BE328" s="9">
        <v>1443</v>
      </c>
      <c r="BF328" s="9">
        <f t="shared" si="146"/>
        <v>3636360</v>
      </c>
      <c r="BG328" s="23">
        <f t="shared" si="151"/>
        <v>4072723.2</v>
      </c>
      <c r="BH328" s="14">
        <v>2520</v>
      </c>
      <c r="BI328" s="9">
        <v>1443</v>
      </c>
      <c r="BJ328" s="9">
        <f t="shared" si="147"/>
        <v>3636360</v>
      </c>
      <c r="BK328" s="23">
        <f t="shared" si="152"/>
        <v>4072723.2</v>
      </c>
      <c r="BL328" s="9"/>
      <c r="BM328" s="9"/>
      <c r="BN328" s="9">
        <f t="shared" si="97"/>
        <v>0</v>
      </c>
      <c r="BO328" s="9">
        <f t="shared" si="98"/>
        <v>0</v>
      </c>
      <c r="BP328" s="9"/>
      <c r="BQ328" s="9"/>
      <c r="BR328" s="9">
        <f t="shared" si="99"/>
        <v>0</v>
      </c>
      <c r="BS328" s="9">
        <f t="shared" si="100"/>
        <v>0</v>
      </c>
      <c r="BT328" s="9"/>
      <c r="BU328" s="9"/>
      <c r="BV328" s="9">
        <f t="shared" si="101"/>
        <v>0</v>
      </c>
      <c r="BW328" s="9">
        <f t="shared" si="102"/>
        <v>0</v>
      </c>
      <c r="BX328" s="9"/>
      <c r="BY328" s="9"/>
      <c r="BZ328" s="9">
        <f t="shared" si="103"/>
        <v>0</v>
      </c>
      <c r="CA328" s="9">
        <f t="shared" si="104"/>
        <v>0</v>
      </c>
      <c r="CB328" s="9"/>
      <c r="CC328" s="9"/>
      <c r="CD328" s="9">
        <f t="shared" si="105"/>
        <v>0</v>
      </c>
      <c r="CE328" s="9">
        <f t="shared" si="106"/>
        <v>0</v>
      </c>
      <c r="CF328" s="9"/>
      <c r="CG328" s="9"/>
      <c r="CH328" s="9">
        <f t="shared" si="107"/>
        <v>0</v>
      </c>
      <c r="CI328" s="9">
        <f t="shared" si="108"/>
        <v>0</v>
      </c>
      <c r="CJ328" s="9"/>
      <c r="CK328" s="9"/>
      <c r="CL328" s="9">
        <f t="shared" si="109"/>
        <v>0</v>
      </c>
      <c r="CM328" s="9">
        <f t="shared" si="110"/>
        <v>0</v>
      </c>
      <c r="CN328" s="9"/>
      <c r="CO328" s="9"/>
      <c r="CP328" s="9">
        <f t="shared" si="111"/>
        <v>0</v>
      </c>
      <c r="CQ328" s="9">
        <f t="shared" si="112"/>
        <v>0</v>
      </c>
      <c r="CR328" s="9"/>
      <c r="CS328" s="9"/>
      <c r="CT328" s="9">
        <f t="shared" si="113"/>
        <v>0</v>
      </c>
      <c r="CU328" s="9">
        <f t="shared" si="114"/>
        <v>0</v>
      </c>
      <c r="CV328" s="9"/>
      <c r="CW328" s="9"/>
      <c r="CX328" s="9">
        <f t="shared" si="115"/>
        <v>0</v>
      </c>
      <c r="CY328" s="9">
        <f t="shared" si="116"/>
        <v>0</v>
      </c>
      <c r="CZ328" s="9"/>
      <c r="DA328" s="9"/>
      <c r="DB328" s="9">
        <f t="shared" si="117"/>
        <v>0</v>
      </c>
      <c r="DC328" s="9">
        <f t="shared" si="118"/>
        <v>0</v>
      </c>
      <c r="DD328" s="9"/>
      <c r="DE328" s="9"/>
      <c r="DF328" s="9">
        <f t="shared" si="119"/>
        <v>0</v>
      </c>
      <c r="DG328" s="9">
        <f t="shared" si="120"/>
        <v>0</v>
      </c>
      <c r="DH328" s="9"/>
      <c r="DI328" s="9"/>
      <c r="DJ328" s="9">
        <f t="shared" si="121"/>
        <v>0</v>
      </c>
      <c r="DK328" s="9">
        <f t="shared" si="122"/>
        <v>0</v>
      </c>
      <c r="DL328" s="9"/>
      <c r="DM328" s="9"/>
      <c r="DN328" s="9">
        <f t="shared" si="123"/>
        <v>0</v>
      </c>
      <c r="DO328" s="9">
        <f t="shared" si="124"/>
        <v>0</v>
      </c>
      <c r="DP328" s="9"/>
      <c r="DQ328" s="9"/>
      <c r="DR328" s="9">
        <f t="shared" si="125"/>
        <v>0</v>
      </c>
      <c r="DS328" s="9">
        <f t="shared" si="126"/>
        <v>0</v>
      </c>
      <c r="DT328" s="9"/>
      <c r="DU328" s="9"/>
      <c r="DV328" s="9">
        <f t="shared" si="127"/>
        <v>0</v>
      </c>
      <c r="DW328" s="9">
        <f t="shared" si="128"/>
        <v>0</v>
      </c>
      <c r="DX328" s="9"/>
      <c r="DY328" s="9"/>
      <c r="DZ328" s="9">
        <f t="shared" si="129"/>
        <v>0</v>
      </c>
      <c r="EA328" s="9">
        <f t="shared" si="130"/>
        <v>0</v>
      </c>
      <c r="EB328" s="9"/>
      <c r="EC328" s="9"/>
      <c r="ED328" s="9"/>
      <c r="EE328" s="9"/>
      <c r="EF328" s="9"/>
      <c r="EG328" s="9"/>
      <c r="EH328" s="9"/>
      <c r="EI328" s="9"/>
      <c r="EJ328" s="23">
        <f t="shared" si="132"/>
        <v>23940</v>
      </c>
      <c r="EK328" s="23">
        <v>0</v>
      </c>
      <c r="EL328" s="23">
        <v>0</v>
      </c>
      <c r="EM328" s="29" t="s">
        <v>95</v>
      </c>
      <c r="EN328" s="20" t="s">
        <v>556</v>
      </c>
      <c r="EO328" s="20" t="s">
        <v>557</v>
      </c>
      <c r="EP328" s="20"/>
      <c r="EQ328" s="20"/>
      <c r="ER328" s="20"/>
      <c r="ES328" s="20"/>
      <c r="ET328" s="20"/>
      <c r="EU328" s="20"/>
      <c r="EV328" s="20"/>
      <c r="EW328" s="20"/>
      <c r="EX328" s="20"/>
      <c r="EY328" s="40" t="s">
        <v>558</v>
      </c>
      <c r="EZ328" s="10" t="s">
        <v>559</v>
      </c>
      <c r="FA328" s="46" t="s">
        <v>258</v>
      </c>
    </row>
    <row r="329" spans="1:157" ht="19.5" customHeight="1">
      <c r="A329" s="25" t="s">
        <v>526</v>
      </c>
      <c r="B329" s="40" t="s">
        <v>415</v>
      </c>
      <c r="C329" s="40" t="s">
        <v>416</v>
      </c>
      <c r="D329" s="40" t="s">
        <v>416</v>
      </c>
      <c r="E329" s="40" t="s">
        <v>65</v>
      </c>
      <c r="F329" s="40"/>
      <c r="G329" s="40"/>
      <c r="H329" s="40">
        <v>100</v>
      </c>
      <c r="I329" s="40">
        <v>710000000</v>
      </c>
      <c r="J329" s="40" t="s">
        <v>227</v>
      </c>
      <c r="K329" s="40" t="s">
        <v>405</v>
      </c>
      <c r="L329" s="40" t="s">
        <v>31</v>
      </c>
      <c r="M329" s="40">
        <v>550000000</v>
      </c>
      <c r="N329" s="40" t="s">
        <v>527</v>
      </c>
      <c r="O329" s="40"/>
      <c r="P329" s="40" t="s">
        <v>418</v>
      </c>
      <c r="Q329" s="40"/>
      <c r="R329" s="40"/>
      <c r="S329" s="40">
        <v>0</v>
      </c>
      <c r="T329" s="40">
        <v>0</v>
      </c>
      <c r="U329" s="40">
        <v>100</v>
      </c>
      <c r="V329" s="40" t="s">
        <v>419</v>
      </c>
      <c r="W329" s="40" t="s">
        <v>76</v>
      </c>
      <c r="X329" s="14">
        <v>7634</v>
      </c>
      <c r="Y329" s="9">
        <v>1443</v>
      </c>
      <c r="Z329" s="9">
        <f t="shared" si="133"/>
        <v>11015862</v>
      </c>
      <c r="AA329" s="23">
        <f t="shared" si="134"/>
        <v>12337765.440000001</v>
      </c>
      <c r="AB329" s="14">
        <v>15268</v>
      </c>
      <c r="AC329" s="9">
        <v>1443</v>
      </c>
      <c r="AD329" s="9">
        <f t="shared" si="135"/>
        <v>22031724</v>
      </c>
      <c r="AE329" s="23">
        <f t="shared" si="139"/>
        <v>24675530.880000003</v>
      </c>
      <c r="AF329" s="14">
        <v>15268</v>
      </c>
      <c r="AG329" s="9">
        <v>1443</v>
      </c>
      <c r="AH329" s="9">
        <f t="shared" si="136"/>
        <v>22031724</v>
      </c>
      <c r="AI329" s="23">
        <f t="shared" si="140"/>
        <v>24675530.880000003</v>
      </c>
      <c r="AJ329" s="14">
        <v>15268</v>
      </c>
      <c r="AK329" s="9">
        <v>1443</v>
      </c>
      <c r="AL329" s="9">
        <f t="shared" si="137"/>
        <v>22031724</v>
      </c>
      <c r="AM329" s="23">
        <f t="shared" si="141"/>
        <v>24675530.880000003</v>
      </c>
      <c r="AN329" s="14">
        <v>15268</v>
      </c>
      <c r="AO329" s="9">
        <v>1443</v>
      </c>
      <c r="AP329" s="9">
        <f t="shared" si="138"/>
        <v>22031724</v>
      </c>
      <c r="AQ329" s="23">
        <f t="shared" si="142"/>
        <v>24675530.880000003</v>
      </c>
      <c r="AR329" s="14">
        <v>15268</v>
      </c>
      <c r="AS329" s="9">
        <v>1443</v>
      </c>
      <c r="AT329" s="9">
        <f t="shared" si="143"/>
        <v>22031724</v>
      </c>
      <c r="AU329" s="23">
        <f t="shared" si="148"/>
        <v>24675530.880000003</v>
      </c>
      <c r="AV329" s="14">
        <v>15268</v>
      </c>
      <c r="AW329" s="9">
        <v>1443</v>
      </c>
      <c r="AX329" s="9">
        <f t="shared" si="144"/>
        <v>22031724</v>
      </c>
      <c r="AY329" s="23">
        <f t="shared" si="149"/>
        <v>24675530.880000003</v>
      </c>
      <c r="AZ329" s="14">
        <v>15268</v>
      </c>
      <c r="BA329" s="9">
        <v>1443</v>
      </c>
      <c r="BB329" s="9">
        <f t="shared" si="145"/>
        <v>22031724</v>
      </c>
      <c r="BC329" s="23">
        <f t="shared" si="150"/>
        <v>24675530.880000003</v>
      </c>
      <c r="BD329" s="14">
        <v>15268</v>
      </c>
      <c r="BE329" s="9">
        <v>1443</v>
      </c>
      <c r="BF329" s="9">
        <f t="shared" si="146"/>
        <v>22031724</v>
      </c>
      <c r="BG329" s="23">
        <f t="shared" si="151"/>
        <v>24675530.880000003</v>
      </c>
      <c r="BH329" s="14">
        <v>15268</v>
      </c>
      <c r="BI329" s="9">
        <v>1443</v>
      </c>
      <c r="BJ329" s="9">
        <f t="shared" si="147"/>
        <v>22031724</v>
      </c>
      <c r="BK329" s="23">
        <f t="shared" si="152"/>
        <v>24675530.880000003</v>
      </c>
      <c r="BL329" s="9"/>
      <c r="BM329" s="9"/>
      <c r="BN329" s="9">
        <f t="shared" si="97"/>
        <v>0</v>
      </c>
      <c r="BO329" s="9">
        <f t="shared" si="98"/>
        <v>0</v>
      </c>
      <c r="BP329" s="9"/>
      <c r="BQ329" s="9"/>
      <c r="BR329" s="9">
        <f t="shared" si="99"/>
        <v>0</v>
      </c>
      <c r="BS329" s="9">
        <f t="shared" si="100"/>
        <v>0</v>
      </c>
      <c r="BT329" s="9"/>
      <c r="BU329" s="9"/>
      <c r="BV329" s="9">
        <f t="shared" si="101"/>
        <v>0</v>
      </c>
      <c r="BW329" s="9">
        <f t="shared" si="102"/>
        <v>0</v>
      </c>
      <c r="BX329" s="9"/>
      <c r="BY329" s="9"/>
      <c r="BZ329" s="9">
        <f t="shared" si="103"/>
        <v>0</v>
      </c>
      <c r="CA329" s="9">
        <f t="shared" si="104"/>
        <v>0</v>
      </c>
      <c r="CB329" s="9"/>
      <c r="CC329" s="9"/>
      <c r="CD329" s="9">
        <f t="shared" si="105"/>
        <v>0</v>
      </c>
      <c r="CE329" s="9">
        <f t="shared" si="106"/>
        <v>0</v>
      </c>
      <c r="CF329" s="9"/>
      <c r="CG329" s="9"/>
      <c r="CH329" s="9">
        <f t="shared" si="107"/>
        <v>0</v>
      </c>
      <c r="CI329" s="9">
        <f t="shared" si="108"/>
        <v>0</v>
      </c>
      <c r="CJ329" s="9"/>
      <c r="CK329" s="9"/>
      <c r="CL329" s="9">
        <f t="shared" si="109"/>
        <v>0</v>
      </c>
      <c r="CM329" s="9">
        <f t="shared" si="110"/>
        <v>0</v>
      </c>
      <c r="CN329" s="9"/>
      <c r="CO329" s="9"/>
      <c r="CP329" s="9">
        <f t="shared" si="111"/>
        <v>0</v>
      </c>
      <c r="CQ329" s="9">
        <f t="shared" si="112"/>
        <v>0</v>
      </c>
      <c r="CR329" s="9"/>
      <c r="CS329" s="9"/>
      <c r="CT329" s="9">
        <f t="shared" si="113"/>
        <v>0</v>
      </c>
      <c r="CU329" s="9">
        <f t="shared" si="114"/>
        <v>0</v>
      </c>
      <c r="CV329" s="9"/>
      <c r="CW329" s="9"/>
      <c r="CX329" s="9">
        <f t="shared" si="115"/>
        <v>0</v>
      </c>
      <c r="CY329" s="9">
        <f t="shared" si="116"/>
        <v>0</v>
      </c>
      <c r="CZ329" s="9"/>
      <c r="DA329" s="9"/>
      <c r="DB329" s="9">
        <f t="shared" si="117"/>
        <v>0</v>
      </c>
      <c r="DC329" s="9">
        <f t="shared" si="118"/>
        <v>0</v>
      </c>
      <c r="DD329" s="9"/>
      <c r="DE329" s="9"/>
      <c r="DF329" s="9">
        <f t="shared" si="119"/>
        <v>0</v>
      </c>
      <c r="DG329" s="9">
        <f t="shared" si="120"/>
        <v>0</v>
      </c>
      <c r="DH329" s="9"/>
      <c r="DI329" s="9"/>
      <c r="DJ329" s="9">
        <f t="shared" si="121"/>
        <v>0</v>
      </c>
      <c r="DK329" s="9">
        <f t="shared" si="122"/>
        <v>0</v>
      </c>
      <c r="DL329" s="9"/>
      <c r="DM329" s="9"/>
      <c r="DN329" s="9">
        <f t="shared" si="123"/>
        <v>0</v>
      </c>
      <c r="DO329" s="9">
        <f t="shared" si="124"/>
        <v>0</v>
      </c>
      <c r="DP329" s="9"/>
      <c r="DQ329" s="9"/>
      <c r="DR329" s="9">
        <f t="shared" si="125"/>
        <v>0</v>
      </c>
      <c r="DS329" s="9">
        <f t="shared" si="126"/>
        <v>0</v>
      </c>
      <c r="DT329" s="9"/>
      <c r="DU329" s="9"/>
      <c r="DV329" s="9">
        <f t="shared" si="127"/>
        <v>0</v>
      </c>
      <c r="DW329" s="9">
        <f t="shared" si="128"/>
        <v>0</v>
      </c>
      <c r="DX329" s="9"/>
      <c r="DY329" s="9"/>
      <c r="DZ329" s="9">
        <f t="shared" si="129"/>
        <v>0</v>
      </c>
      <c r="EA329" s="9">
        <f t="shared" si="130"/>
        <v>0</v>
      </c>
      <c r="EB329" s="9"/>
      <c r="EC329" s="9"/>
      <c r="ED329" s="9"/>
      <c r="EE329" s="9"/>
      <c r="EF329" s="9"/>
      <c r="EG329" s="9"/>
      <c r="EH329" s="9"/>
      <c r="EI329" s="9"/>
      <c r="EJ329" s="23">
        <f t="shared" si="132"/>
        <v>145046</v>
      </c>
      <c r="EK329" s="23">
        <v>0</v>
      </c>
      <c r="EL329" s="23">
        <v>0</v>
      </c>
      <c r="EM329" s="29" t="s">
        <v>95</v>
      </c>
      <c r="EN329" s="20" t="s">
        <v>556</v>
      </c>
      <c r="EO329" s="20" t="s">
        <v>557</v>
      </c>
      <c r="EP329" s="20"/>
      <c r="EQ329" s="20"/>
      <c r="ER329" s="20"/>
      <c r="ES329" s="20"/>
      <c r="ET329" s="20"/>
      <c r="EU329" s="20"/>
      <c r="EV329" s="20"/>
      <c r="EW329" s="20"/>
      <c r="EX329" s="20"/>
      <c r="EY329" s="40" t="s">
        <v>558</v>
      </c>
      <c r="EZ329" s="10" t="s">
        <v>559</v>
      </c>
      <c r="FA329" s="46" t="s">
        <v>258</v>
      </c>
    </row>
    <row r="330" spans="1:157" ht="19.5" customHeight="1">
      <c r="A330" s="25" t="s">
        <v>528</v>
      </c>
      <c r="B330" s="40" t="s">
        <v>415</v>
      </c>
      <c r="C330" s="40" t="s">
        <v>416</v>
      </c>
      <c r="D330" s="40" t="s">
        <v>416</v>
      </c>
      <c r="E330" s="40" t="s">
        <v>65</v>
      </c>
      <c r="F330" s="40"/>
      <c r="G330" s="40"/>
      <c r="H330" s="40">
        <v>100</v>
      </c>
      <c r="I330" s="40">
        <v>710000000</v>
      </c>
      <c r="J330" s="40" t="s">
        <v>227</v>
      </c>
      <c r="K330" s="40" t="s">
        <v>405</v>
      </c>
      <c r="L330" s="40" t="s">
        <v>31</v>
      </c>
      <c r="M330" s="40">
        <v>550000000</v>
      </c>
      <c r="N330" s="40" t="s">
        <v>529</v>
      </c>
      <c r="O330" s="40"/>
      <c r="P330" s="40" t="s">
        <v>418</v>
      </c>
      <c r="Q330" s="40"/>
      <c r="R330" s="40"/>
      <c r="S330" s="40">
        <v>0</v>
      </c>
      <c r="T330" s="40">
        <v>0</v>
      </c>
      <c r="U330" s="40">
        <v>100</v>
      </c>
      <c r="V330" s="40" t="s">
        <v>419</v>
      </c>
      <c r="W330" s="40" t="s">
        <v>76</v>
      </c>
      <c r="X330" s="14">
        <v>2035</v>
      </c>
      <c r="Y330" s="9">
        <v>1443</v>
      </c>
      <c r="Z330" s="9">
        <f t="shared" si="133"/>
        <v>2936505</v>
      </c>
      <c r="AA330" s="23">
        <f t="shared" si="134"/>
        <v>3288885.6</v>
      </c>
      <c r="AB330" s="14">
        <v>4070</v>
      </c>
      <c r="AC330" s="9">
        <v>1443</v>
      </c>
      <c r="AD330" s="9">
        <f t="shared" si="135"/>
        <v>5873010</v>
      </c>
      <c r="AE330" s="23">
        <f t="shared" si="139"/>
        <v>6577771.2</v>
      </c>
      <c r="AF330" s="14">
        <v>4070</v>
      </c>
      <c r="AG330" s="9">
        <v>1443</v>
      </c>
      <c r="AH330" s="9">
        <f t="shared" si="136"/>
        <v>5873010</v>
      </c>
      <c r="AI330" s="23">
        <f t="shared" si="140"/>
        <v>6577771.2</v>
      </c>
      <c r="AJ330" s="14">
        <v>4070</v>
      </c>
      <c r="AK330" s="9">
        <v>1443</v>
      </c>
      <c r="AL330" s="9">
        <f t="shared" si="137"/>
        <v>5873010</v>
      </c>
      <c r="AM330" s="23">
        <f t="shared" si="141"/>
        <v>6577771.2</v>
      </c>
      <c r="AN330" s="14">
        <v>4070</v>
      </c>
      <c r="AO330" s="9">
        <v>1443</v>
      </c>
      <c r="AP330" s="9">
        <f t="shared" si="138"/>
        <v>5873010</v>
      </c>
      <c r="AQ330" s="23">
        <f t="shared" si="142"/>
        <v>6577771.2</v>
      </c>
      <c r="AR330" s="14">
        <v>4070</v>
      </c>
      <c r="AS330" s="9">
        <v>1443</v>
      </c>
      <c r="AT330" s="9">
        <f t="shared" si="143"/>
        <v>5873010</v>
      </c>
      <c r="AU330" s="23">
        <f t="shared" si="148"/>
        <v>6577771.2</v>
      </c>
      <c r="AV330" s="14">
        <v>4070</v>
      </c>
      <c r="AW330" s="9">
        <v>1443</v>
      </c>
      <c r="AX330" s="9">
        <f t="shared" si="144"/>
        <v>5873010</v>
      </c>
      <c r="AY330" s="23">
        <f t="shared" si="149"/>
        <v>6577771.2</v>
      </c>
      <c r="AZ330" s="14">
        <v>4070</v>
      </c>
      <c r="BA330" s="9">
        <v>1443</v>
      </c>
      <c r="BB330" s="9">
        <f t="shared" si="145"/>
        <v>5873010</v>
      </c>
      <c r="BC330" s="23">
        <f t="shared" si="150"/>
        <v>6577771.2</v>
      </c>
      <c r="BD330" s="14">
        <v>4070</v>
      </c>
      <c r="BE330" s="9">
        <v>1443</v>
      </c>
      <c r="BF330" s="9">
        <f t="shared" si="146"/>
        <v>5873010</v>
      </c>
      <c r="BG330" s="23">
        <f t="shared" si="151"/>
        <v>6577771.2</v>
      </c>
      <c r="BH330" s="14">
        <v>4070</v>
      </c>
      <c r="BI330" s="9">
        <v>1443</v>
      </c>
      <c r="BJ330" s="9">
        <f t="shared" si="147"/>
        <v>5873010</v>
      </c>
      <c r="BK330" s="23">
        <f t="shared" si="152"/>
        <v>6577771.2</v>
      </c>
      <c r="BL330" s="9"/>
      <c r="BM330" s="9"/>
      <c r="BN330" s="9">
        <f t="shared" si="97"/>
        <v>0</v>
      </c>
      <c r="BO330" s="9">
        <f t="shared" si="98"/>
        <v>0</v>
      </c>
      <c r="BP330" s="9"/>
      <c r="BQ330" s="9"/>
      <c r="BR330" s="9">
        <f t="shared" si="99"/>
        <v>0</v>
      </c>
      <c r="BS330" s="9">
        <f t="shared" si="100"/>
        <v>0</v>
      </c>
      <c r="BT330" s="9"/>
      <c r="BU330" s="9"/>
      <c r="BV330" s="9">
        <f t="shared" si="101"/>
        <v>0</v>
      </c>
      <c r="BW330" s="9">
        <f t="shared" si="102"/>
        <v>0</v>
      </c>
      <c r="BX330" s="9"/>
      <c r="BY330" s="9"/>
      <c r="BZ330" s="9">
        <f t="shared" si="103"/>
        <v>0</v>
      </c>
      <c r="CA330" s="9">
        <f t="shared" si="104"/>
        <v>0</v>
      </c>
      <c r="CB330" s="9"/>
      <c r="CC330" s="9"/>
      <c r="CD330" s="9">
        <f t="shared" si="105"/>
        <v>0</v>
      </c>
      <c r="CE330" s="9">
        <f t="shared" si="106"/>
        <v>0</v>
      </c>
      <c r="CF330" s="9"/>
      <c r="CG330" s="9"/>
      <c r="CH330" s="9">
        <f t="shared" si="107"/>
        <v>0</v>
      </c>
      <c r="CI330" s="9">
        <f t="shared" si="108"/>
        <v>0</v>
      </c>
      <c r="CJ330" s="9"/>
      <c r="CK330" s="9"/>
      <c r="CL330" s="9">
        <f t="shared" si="109"/>
        <v>0</v>
      </c>
      <c r="CM330" s="9">
        <f t="shared" si="110"/>
        <v>0</v>
      </c>
      <c r="CN330" s="9"/>
      <c r="CO330" s="9"/>
      <c r="CP330" s="9">
        <f t="shared" si="111"/>
        <v>0</v>
      </c>
      <c r="CQ330" s="9">
        <f t="shared" si="112"/>
        <v>0</v>
      </c>
      <c r="CR330" s="9"/>
      <c r="CS330" s="9"/>
      <c r="CT330" s="9">
        <f t="shared" si="113"/>
        <v>0</v>
      </c>
      <c r="CU330" s="9">
        <f t="shared" si="114"/>
        <v>0</v>
      </c>
      <c r="CV330" s="9"/>
      <c r="CW330" s="9"/>
      <c r="CX330" s="9">
        <f t="shared" si="115"/>
        <v>0</v>
      </c>
      <c r="CY330" s="9">
        <f t="shared" si="116"/>
        <v>0</v>
      </c>
      <c r="CZ330" s="9"/>
      <c r="DA330" s="9"/>
      <c r="DB330" s="9">
        <f t="shared" si="117"/>
        <v>0</v>
      </c>
      <c r="DC330" s="9">
        <f t="shared" si="118"/>
        <v>0</v>
      </c>
      <c r="DD330" s="9"/>
      <c r="DE330" s="9"/>
      <c r="DF330" s="9">
        <f t="shared" si="119"/>
        <v>0</v>
      </c>
      <c r="DG330" s="9">
        <f t="shared" si="120"/>
        <v>0</v>
      </c>
      <c r="DH330" s="9"/>
      <c r="DI330" s="9"/>
      <c r="DJ330" s="9">
        <f t="shared" si="121"/>
        <v>0</v>
      </c>
      <c r="DK330" s="9">
        <f t="shared" si="122"/>
        <v>0</v>
      </c>
      <c r="DL330" s="9"/>
      <c r="DM330" s="9"/>
      <c r="DN330" s="9">
        <f t="shared" si="123"/>
        <v>0</v>
      </c>
      <c r="DO330" s="9">
        <f t="shared" si="124"/>
        <v>0</v>
      </c>
      <c r="DP330" s="9"/>
      <c r="DQ330" s="9"/>
      <c r="DR330" s="9">
        <f t="shared" si="125"/>
        <v>0</v>
      </c>
      <c r="DS330" s="9">
        <f t="shared" si="126"/>
        <v>0</v>
      </c>
      <c r="DT330" s="9"/>
      <c r="DU330" s="9"/>
      <c r="DV330" s="9">
        <f t="shared" si="127"/>
        <v>0</v>
      </c>
      <c r="DW330" s="9">
        <f t="shared" si="128"/>
        <v>0</v>
      </c>
      <c r="DX330" s="9"/>
      <c r="DY330" s="9"/>
      <c r="DZ330" s="9">
        <f t="shared" si="129"/>
        <v>0</v>
      </c>
      <c r="EA330" s="9">
        <f t="shared" si="130"/>
        <v>0</v>
      </c>
      <c r="EB330" s="9"/>
      <c r="EC330" s="9"/>
      <c r="ED330" s="9"/>
      <c r="EE330" s="9"/>
      <c r="EF330" s="9"/>
      <c r="EG330" s="9"/>
      <c r="EH330" s="9"/>
      <c r="EI330" s="9"/>
      <c r="EJ330" s="23">
        <f t="shared" si="132"/>
        <v>38665</v>
      </c>
      <c r="EK330" s="23">
        <v>0</v>
      </c>
      <c r="EL330" s="23">
        <v>0</v>
      </c>
      <c r="EM330" s="29" t="s">
        <v>95</v>
      </c>
      <c r="EN330" s="20" t="s">
        <v>556</v>
      </c>
      <c r="EO330" s="20" t="s">
        <v>557</v>
      </c>
      <c r="EP330" s="20"/>
      <c r="EQ330" s="20"/>
      <c r="ER330" s="20"/>
      <c r="ES330" s="20"/>
      <c r="ET330" s="20"/>
      <c r="EU330" s="20"/>
      <c r="EV330" s="20"/>
      <c r="EW330" s="20"/>
      <c r="EX330" s="20"/>
      <c r="EY330" s="40" t="s">
        <v>558</v>
      </c>
      <c r="EZ330" s="10" t="s">
        <v>559</v>
      </c>
      <c r="FA330" s="46" t="s">
        <v>258</v>
      </c>
    </row>
    <row r="331" spans="1:157" ht="19.5" customHeight="1">
      <c r="A331" s="25" t="s">
        <v>530</v>
      </c>
      <c r="B331" s="40" t="s">
        <v>415</v>
      </c>
      <c r="C331" s="40" t="s">
        <v>416</v>
      </c>
      <c r="D331" s="40" t="s">
        <v>416</v>
      </c>
      <c r="E331" s="40" t="s">
        <v>65</v>
      </c>
      <c r="F331" s="40"/>
      <c r="G331" s="40"/>
      <c r="H331" s="40">
        <v>100</v>
      </c>
      <c r="I331" s="40">
        <v>710000000</v>
      </c>
      <c r="J331" s="40" t="s">
        <v>227</v>
      </c>
      <c r="K331" s="40" t="s">
        <v>405</v>
      </c>
      <c r="L331" s="40" t="s">
        <v>31</v>
      </c>
      <c r="M331" s="40">
        <v>550000000</v>
      </c>
      <c r="N331" s="40" t="s">
        <v>531</v>
      </c>
      <c r="O331" s="40"/>
      <c r="P331" s="40" t="s">
        <v>418</v>
      </c>
      <c r="Q331" s="40"/>
      <c r="R331" s="40"/>
      <c r="S331" s="40">
        <v>0</v>
      </c>
      <c r="T331" s="40">
        <v>0</v>
      </c>
      <c r="U331" s="40">
        <v>100</v>
      </c>
      <c r="V331" s="40" t="s">
        <v>419</v>
      </c>
      <c r="W331" s="40" t="s">
        <v>76</v>
      </c>
      <c r="X331" s="14">
        <v>321</v>
      </c>
      <c r="Y331" s="9">
        <v>1443</v>
      </c>
      <c r="Z331" s="9">
        <f t="shared" si="133"/>
        <v>463203</v>
      </c>
      <c r="AA331" s="23">
        <f t="shared" si="134"/>
        <v>518787.36000000004</v>
      </c>
      <c r="AB331" s="14">
        <v>642</v>
      </c>
      <c r="AC331" s="9">
        <v>1443</v>
      </c>
      <c r="AD331" s="9">
        <f t="shared" si="135"/>
        <v>926406</v>
      </c>
      <c r="AE331" s="23">
        <f t="shared" si="139"/>
        <v>1037574.7200000001</v>
      </c>
      <c r="AF331" s="14">
        <v>642</v>
      </c>
      <c r="AG331" s="9">
        <v>1443</v>
      </c>
      <c r="AH331" s="9">
        <f t="shared" si="136"/>
        <v>926406</v>
      </c>
      <c r="AI331" s="23">
        <f t="shared" si="140"/>
        <v>1037574.7200000001</v>
      </c>
      <c r="AJ331" s="14">
        <v>642</v>
      </c>
      <c r="AK331" s="9">
        <v>1443</v>
      </c>
      <c r="AL331" s="9">
        <f t="shared" si="137"/>
        <v>926406</v>
      </c>
      <c r="AM331" s="23">
        <f t="shared" si="141"/>
        <v>1037574.7200000001</v>
      </c>
      <c r="AN331" s="14">
        <v>642</v>
      </c>
      <c r="AO331" s="9">
        <v>1443</v>
      </c>
      <c r="AP331" s="9">
        <f t="shared" si="138"/>
        <v>926406</v>
      </c>
      <c r="AQ331" s="23">
        <f t="shared" si="142"/>
        <v>1037574.7200000001</v>
      </c>
      <c r="AR331" s="14">
        <v>642</v>
      </c>
      <c r="AS331" s="9">
        <v>1443</v>
      </c>
      <c r="AT331" s="9">
        <f t="shared" si="143"/>
        <v>926406</v>
      </c>
      <c r="AU331" s="23">
        <f t="shared" si="148"/>
        <v>1037574.7200000001</v>
      </c>
      <c r="AV331" s="14">
        <v>642</v>
      </c>
      <c r="AW331" s="9">
        <v>1443</v>
      </c>
      <c r="AX331" s="9">
        <f t="shared" si="144"/>
        <v>926406</v>
      </c>
      <c r="AY331" s="23">
        <f t="shared" si="149"/>
        <v>1037574.7200000001</v>
      </c>
      <c r="AZ331" s="14">
        <v>642</v>
      </c>
      <c r="BA331" s="9">
        <v>1443</v>
      </c>
      <c r="BB331" s="9">
        <f t="shared" si="145"/>
        <v>926406</v>
      </c>
      <c r="BC331" s="23">
        <f t="shared" si="150"/>
        <v>1037574.7200000001</v>
      </c>
      <c r="BD331" s="14">
        <v>642</v>
      </c>
      <c r="BE331" s="9">
        <v>1443</v>
      </c>
      <c r="BF331" s="9">
        <f t="shared" si="146"/>
        <v>926406</v>
      </c>
      <c r="BG331" s="23">
        <f t="shared" si="151"/>
        <v>1037574.7200000001</v>
      </c>
      <c r="BH331" s="14">
        <v>642</v>
      </c>
      <c r="BI331" s="9">
        <v>1443</v>
      </c>
      <c r="BJ331" s="9">
        <f t="shared" si="147"/>
        <v>926406</v>
      </c>
      <c r="BK331" s="23">
        <f t="shared" si="152"/>
        <v>1037574.7200000001</v>
      </c>
      <c r="BL331" s="9"/>
      <c r="BM331" s="9"/>
      <c r="BN331" s="9">
        <f t="shared" si="97"/>
        <v>0</v>
      </c>
      <c r="BO331" s="9">
        <f t="shared" si="98"/>
        <v>0</v>
      </c>
      <c r="BP331" s="9"/>
      <c r="BQ331" s="9"/>
      <c r="BR331" s="9">
        <f t="shared" si="99"/>
        <v>0</v>
      </c>
      <c r="BS331" s="9">
        <f t="shared" si="100"/>
        <v>0</v>
      </c>
      <c r="BT331" s="9"/>
      <c r="BU331" s="9"/>
      <c r="BV331" s="9">
        <f t="shared" si="101"/>
        <v>0</v>
      </c>
      <c r="BW331" s="9">
        <f t="shared" si="102"/>
        <v>0</v>
      </c>
      <c r="BX331" s="9"/>
      <c r="BY331" s="9"/>
      <c r="BZ331" s="9">
        <f t="shared" si="103"/>
        <v>0</v>
      </c>
      <c r="CA331" s="9">
        <f t="shared" si="104"/>
        <v>0</v>
      </c>
      <c r="CB331" s="9"/>
      <c r="CC331" s="9"/>
      <c r="CD331" s="9">
        <f t="shared" si="105"/>
        <v>0</v>
      </c>
      <c r="CE331" s="9">
        <f t="shared" si="106"/>
        <v>0</v>
      </c>
      <c r="CF331" s="9"/>
      <c r="CG331" s="9"/>
      <c r="CH331" s="9">
        <f t="shared" si="107"/>
        <v>0</v>
      </c>
      <c r="CI331" s="9">
        <f t="shared" si="108"/>
        <v>0</v>
      </c>
      <c r="CJ331" s="9"/>
      <c r="CK331" s="9"/>
      <c r="CL331" s="9">
        <f t="shared" si="109"/>
        <v>0</v>
      </c>
      <c r="CM331" s="9">
        <f t="shared" si="110"/>
        <v>0</v>
      </c>
      <c r="CN331" s="9"/>
      <c r="CO331" s="9"/>
      <c r="CP331" s="9">
        <f t="shared" si="111"/>
        <v>0</v>
      </c>
      <c r="CQ331" s="9">
        <f t="shared" si="112"/>
        <v>0</v>
      </c>
      <c r="CR331" s="9"/>
      <c r="CS331" s="9"/>
      <c r="CT331" s="9">
        <f t="shared" si="113"/>
        <v>0</v>
      </c>
      <c r="CU331" s="9">
        <f t="shared" si="114"/>
        <v>0</v>
      </c>
      <c r="CV331" s="9"/>
      <c r="CW331" s="9"/>
      <c r="CX331" s="9">
        <f t="shared" si="115"/>
        <v>0</v>
      </c>
      <c r="CY331" s="9">
        <f t="shared" si="116"/>
        <v>0</v>
      </c>
      <c r="CZ331" s="9"/>
      <c r="DA331" s="9"/>
      <c r="DB331" s="9">
        <f t="shared" si="117"/>
        <v>0</v>
      </c>
      <c r="DC331" s="9">
        <f t="shared" si="118"/>
        <v>0</v>
      </c>
      <c r="DD331" s="9"/>
      <c r="DE331" s="9"/>
      <c r="DF331" s="9">
        <f t="shared" si="119"/>
        <v>0</v>
      </c>
      <c r="DG331" s="9">
        <f t="shared" si="120"/>
        <v>0</v>
      </c>
      <c r="DH331" s="9"/>
      <c r="DI331" s="9"/>
      <c r="DJ331" s="9">
        <f t="shared" si="121"/>
        <v>0</v>
      </c>
      <c r="DK331" s="9">
        <f t="shared" si="122"/>
        <v>0</v>
      </c>
      <c r="DL331" s="9"/>
      <c r="DM331" s="9"/>
      <c r="DN331" s="9">
        <f t="shared" si="123"/>
        <v>0</v>
      </c>
      <c r="DO331" s="9">
        <f t="shared" si="124"/>
        <v>0</v>
      </c>
      <c r="DP331" s="9"/>
      <c r="DQ331" s="9"/>
      <c r="DR331" s="9">
        <f t="shared" si="125"/>
        <v>0</v>
      </c>
      <c r="DS331" s="9">
        <f t="shared" si="126"/>
        <v>0</v>
      </c>
      <c r="DT331" s="9"/>
      <c r="DU331" s="9"/>
      <c r="DV331" s="9">
        <f t="shared" si="127"/>
        <v>0</v>
      </c>
      <c r="DW331" s="9">
        <f t="shared" si="128"/>
        <v>0</v>
      </c>
      <c r="DX331" s="9"/>
      <c r="DY331" s="9"/>
      <c r="DZ331" s="9">
        <f t="shared" si="129"/>
        <v>0</v>
      </c>
      <c r="EA331" s="9">
        <f t="shared" si="130"/>
        <v>0</v>
      </c>
      <c r="EB331" s="9"/>
      <c r="EC331" s="9"/>
      <c r="ED331" s="9"/>
      <c r="EE331" s="9"/>
      <c r="EF331" s="9"/>
      <c r="EG331" s="9"/>
      <c r="EH331" s="9"/>
      <c r="EI331" s="9"/>
      <c r="EJ331" s="23">
        <f t="shared" si="132"/>
        <v>6099</v>
      </c>
      <c r="EK331" s="23">
        <v>0</v>
      </c>
      <c r="EL331" s="23">
        <v>0</v>
      </c>
      <c r="EM331" s="29" t="s">
        <v>95</v>
      </c>
      <c r="EN331" s="20" t="s">
        <v>556</v>
      </c>
      <c r="EO331" s="20" t="s">
        <v>557</v>
      </c>
      <c r="EP331" s="20"/>
      <c r="EQ331" s="20"/>
      <c r="ER331" s="20"/>
      <c r="ES331" s="20"/>
      <c r="ET331" s="20"/>
      <c r="EU331" s="20"/>
      <c r="EV331" s="20"/>
      <c r="EW331" s="20"/>
      <c r="EX331" s="20"/>
      <c r="EY331" s="40" t="s">
        <v>558</v>
      </c>
      <c r="EZ331" s="10" t="s">
        <v>559</v>
      </c>
      <c r="FA331" s="46" t="s">
        <v>258</v>
      </c>
    </row>
    <row r="332" spans="1:157" ht="19.5" customHeight="1">
      <c r="A332" s="25" t="s">
        <v>532</v>
      </c>
      <c r="B332" s="40" t="s">
        <v>415</v>
      </c>
      <c r="C332" s="40" t="s">
        <v>416</v>
      </c>
      <c r="D332" s="40" t="s">
        <v>416</v>
      </c>
      <c r="E332" s="40" t="s">
        <v>65</v>
      </c>
      <c r="F332" s="40"/>
      <c r="G332" s="40"/>
      <c r="H332" s="40">
        <v>100</v>
      </c>
      <c r="I332" s="40">
        <v>710000000</v>
      </c>
      <c r="J332" s="40" t="s">
        <v>227</v>
      </c>
      <c r="K332" s="40" t="s">
        <v>405</v>
      </c>
      <c r="L332" s="40" t="s">
        <v>31</v>
      </c>
      <c r="M332" s="40">
        <v>110000000</v>
      </c>
      <c r="N332" s="40" t="s">
        <v>533</v>
      </c>
      <c r="O332" s="40"/>
      <c r="P332" s="40" t="s">
        <v>418</v>
      </c>
      <c r="Q332" s="40"/>
      <c r="R332" s="40"/>
      <c r="S332" s="40">
        <v>0</v>
      </c>
      <c r="T332" s="40">
        <v>0</v>
      </c>
      <c r="U332" s="40">
        <v>100</v>
      </c>
      <c r="V332" s="40" t="s">
        <v>419</v>
      </c>
      <c r="W332" s="40" t="s">
        <v>76</v>
      </c>
      <c r="X332" s="14">
        <v>6464</v>
      </c>
      <c r="Y332" s="9">
        <v>1443</v>
      </c>
      <c r="Z332" s="9">
        <f t="shared" si="133"/>
        <v>9327552</v>
      </c>
      <c r="AA332" s="23">
        <f t="shared" si="134"/>
        <v>10446858.24</v>
      </c>
      <c r="AB332" s="14">
        <v>12928</v>
      </c>
      <c r="AC332" s="9">
        <v>1443</v>
      </c>
      <c r="AD332" s="9">
        <f t="shared" si="135"/>
        <v>18655104</v>
      </c>
      <c r="AE332" s="23">
        <f t="shared" si="139"/>
        <v>20893716.48</v>
      </c>
      <c r="AF332" s="14">
        <v>12928</v>
      </c>
      <c r="AG332" s="9">
        <v>1443</v>
      </c>
      <c r="AH332" s="9">
        <f t="shared" si="136"/>
        <v>18655104</v>
      </c>
      <c r="AI332" s="23">
        <f t="shared" si="140"/>
        <v>20893716.48</v>
      </c>
      <c r="AJ332" s="14">
        <v>12928</v>
      </c>
      <c r="AK332" s="9">
        <v>1443</v>
      </c>
      <c r="AL332" s="9">
        <f t="shared" si="137"/>
        <v>18655104</v>
      </c>
      <c r="AM332" s="23">
        <f t="shared" si="141"/>
        <v>20893716.48</v>
      </c>
      <c r="AN332" s="14">
        <v>12928</v>
      </c>
      <c r="AO332" s="9">
        <v>1443</v>
      </c>
      <c r="AP332" s="9">
        <f t="shared" si="138"/>
        <v>18655104</v>
      </c>
      <c r="AQ332" s="23">
        <f t="shared" si="142"/>
        <v>20893716.48</v>
      </c>
      <c r="AR332" s="14">
        <v>12928</v>
      </c>
      <c r="AS332" s="9">
        <v>1443</v>
      </c>
      <c r="AT332" s="9">
        <f t="shared" si="143"/>
        <v>18655104</v>
      </c>
      <c r="AU332" s="23">
        <f t="shared" si="148"/>
        <v>20893716.48</v>
      </c>
      <c r="AV332" s="14">
        <v>12928</v>
      </c>
      <c r="AW332" s="9">
        <v>1443</v>
      </c>
      <c r="AX332" s="9">
        <f t="shared" si="144"/>
        <v>18655104</v>
      </c>
      <c r="AY332" s="23">
        <f t="shared" si="149"/>
        <v>20893716.48</v>
      </c>
      <c r="AZ332" s="14">
        <v>12928</v>
      </c>
      <c r="BA332" s="9">
        <v>1443</v>
      </c>
      <c r="BB332" s="9">
        <f t="shared" si="145"/>
        <v>18655104</v>
      </c>
      <c r="BC332" s="23">
        <f t="shared" si="150"/>
        <v>20893716.48</v>
      </c>
      <c r="BD332" s="14">
        <v>12928</v>
      </c>
      <c r="BE332" s="9">
        <v>1443</v>
      </c>
      <c r="BF332" s="9">
        <f t="shared" si="146"/>
        <v>18655104</v>
      </c>
      <c r="BG332" s="23">
        <f t="shared" si="151"/>
        <v>20893716.48</v>
      </c>
      <c r="BH332" s="14">
        <v>12928</v>
      </c>
      <c r="BI332" s="9">
        <v>1443</v>
      </c>
      <c r="BJ332" s="9">
        <f t="shared" si="147"/>
        <v>18655104</v>
      </c>
      <c r="BK332" s="23">
        <f t="shared" si="152"/>
        <v>20893716.48</v>
      </c>
      <c r="BL332" s="9"/>
      <c r="BM332" s="9"/>
      <c r="BN332" s="9">
        <f t="shared" si="97"/>
        <v>0</v>
      </c>
      <c r="BO332" s="9">
        <f t="shared" si="98"/>
        <v>0</v>
      </c>
      <c r="BP332" s="9"/>
      <c r="BQ332" s="9"/>
      <c r="BR332" s="9">
        <f t="shared" si="99"/>
        <v>0</v>
      </c>
      <c r="BS332" s="9">
        <f t="shared" si="100"/>
        <v>0</v>
      </c>
      <c r="BT332" s="9"/>
      <c r="BU332" s="9"/>
      <c r="BV332" s="9">
        <f t="shared" si="101"/>
        <v>0</v>
      </c>
      <c r="BW332" s="9">
        <f t="shared" si="102"/>
        <v>0</v>
      </c>
      <c r="BX332" s="9"/>
      <c r="BY332" s="9"/>
      <c r="BZ332" s="9">
        <f t="shared" si="103"/>
        <v>0</v>
      </c>
      <c r="CA332" s="9">
        <f t="shared" si="104"/>
        <v>0</v>
      </c>
      <c r="CB332" s="9"/>
      <c r="CC332" s="9"/>
      <c r="CD332" s="9">
        <f t="shared" si="105"/>
        <v>0</v>
      </c>
      <c r="CE332" s="9">
        <f t="shared" si="106"/>
        <v>0</v>
      </c>
      <c r="CF332" s="9"/>
      <c r="CG332" s="9"/>
      <c r="CH332" s="9">
        <f t="shared" si="107"/>
        <v>0</v>
      </c>
      <c r="CI332" s="9">
        <f t="shared" si="108"/>
        <v>0</v>
      </c>
      <c r="CJ332" s="9"/>
      <c r="CK332" s="9"/>
      <c r="CL332" s="9">
        <f t="shared" si="109"/>
        <v>0</v>
      </c>
      <c r="CM332" s="9">
        <f t="shared" si="110"/>
        <v>0</v>
      </c>
      <c r="CN332" s="9"/>
      <c r="CO332" s="9"/>
      <c r="CP332" s="9">
        <f t="shared" si="111"/>
        <v>0</v>
      </c>
      <c r="CQ332" s="9">
        <f t="shared" si="112"/>
        <v>0</v>
      </c>
      <c r="CR332" s="9"/>
      <c r="CS332" s="9"/>
      <c r="CT332" s="9">
        <f t="shared" si="113"/>
        <v>0</v>
      </c>
      <c r="CU332" s="9">
        <f t="shared" si="114"/>
        <v>0</v>
      </c>
      <c r="CV332" s="9"/>
      <c r="CW332" s="9"/>
      <c r="CX332" s="9">
        <f t="shared" si="115"/>
        <v>0</v>
      </c>
      <c r="CY332" s="9">
        <f t="shared" si="116"/>
        <v>0</v>
      </c>
      <c r="CZ332" s="9"/>
      <c r="DA332" s="9"/>
      <c r="DB332" s="9">
        <f t="shared" si="117"/>
        <v>0</v>
      </c>
      <c r="DC332" s="9">
        <f t="shared" si="118"/>
        <v>0</v>
      </c>
      <c r="DD332" s="9"/>
      <c r="DE332" s="9"/>
      <c r="DF332" s="9">
        <f t="shared" si="119"/>
        <v>0</v>
      </c>
      <c r="DG332" s="9">
        <f t="shared" si="120"/>
        <v>0</v>
      </c>
      <c r="DH332" s="9"/>
      <c r="DI332" s="9"/>
      <c r="DJ332" s="9">
        <f t="shared" si="121"/>
        <v>0</v>
      </c>
      <c r="DK332" s="9">
        <f t="shared" si="122"/>
        <v>0</v>
      </c>
      <c r="DL332" s="9"/>
      <c r="DM332" s="9"/>
      <c r="DN332" s="9">
        <f t="shared" si="123"/>
        <v>0</v>
      </c>
      <c r="DO332" s="9">
        <f t="shared" si="124"/>
        <v>0</v>
      </c>
      <c r="DP332" s="9"/>
      <c r="DQ332" s="9"/>
      <c r="DR332" s="9">
        <f t="shared" si="125"/>
        <v>0</v>
      </c>
      <c r="DS332" s="9">
        <f t="shared" si="126"/>
        <v>0</v>
      </c>
      <c r="DT332" s="9"/>
      <c r="DU332" s="9"/>
      <c r="DV332" s="9">
        <f t="shared" si="127"/>
        <v>0</v>
      </c>
      <c r="DW332" s="9">
        <f t="shared" si="128"/>
        <v>0</v>
      </c>
      <c r="DX332" s="9"/>
      <c r="DY332" s="9"/>
      <c r="DZ332" s="9">
        <f t="shared" si="129"/>
        <v>0</v>
      </c>
      <c r="EA332" s="9">
        <f t="shared" si="130"/>
        <v>0</v>
      </c>
      <c r="EB332" s="9"/>
      <c r="EC332" s="9"/>
      <c r="ED332" s="9"/>
      <c r="EE332" s="9"/>
      <c r="EF332" s="9"/>
      <c r="EG332" s="9"/>
      <c r="EH332" s="9"/>
      <c r="EI332" s="9"/>
      <c r="EJ332" s="23">
        <f t="shared" si="132"/>
        <v>122816</v>
      </c>
      <c r="EK332" s="23">
        <v>0</v>
      </c>
      <c r="EL332" s="23">
        <v>0</v>
      </c>
      <c r="EM332" s="29" t="s">
        <v>95</v>
      </c>
      <c r="EN332" s="20" t="s">
        <v>556</v>
      </c>
      <c r="EO332" s="20" t="s">
        <v>557</v>
      </c>
      <c r="EP332" s="20"/>
      <c r="EQ332" s="20"/>
      <c r="ER332" s="20"/>
      <c r="ES332" s="20"/>
      <c r="ET332" s="20"/>
      <c r="EU332" s="20"/>
      <c r="EV332" s="20"/>
      <c r="EW332" s="20"/>
      <c r="EX332" s="20"/>
      <c r="EY332" s="40" t="s">
        <v>558</v>
      </c>
      <c r="EZ332" s="10" t="s">
        <v>559</v>
      </c>
      <c r="FA332" s="46" t="s">
        <v>258</v>
      </c>
    </row>
    <row r="333" spans="1:157" ht="19.5" customHeight="1">
      <c r="A333" s="25" t="s">
        <v>534</v>
      </c>
      <c r="B333" s="40" t="s">
        <v>415</v>
      </c>
      <c r="C333" s="40" t="s">
        <v>416</v>
      </c>
      <c r="D333" s="40" t="s">
        <v>416</v>
      </c>
      <c r="E333" s="40" t="s">
        <v>65</v>
      </c>
      <c r="F333" s="40"/>
      <c r="G333" s="40"/>
      <c r="H333" s="40">
        <v>100</v>
      </c>
      <c r="I333" s="40">
        <v>710000000</v>
      </c>
      <c r="J333" s="40" t="s">
        <v>227</v>
      </c>
      <c r="K333" s="40" t="s">
        <v>405</v>
      </c>
      <c r="L333" s="40" t="s">
        <v>31</v>
      </c>
      <c r="M333" s="40" t="s">
        <v>535</v>
      </c>
      <c r="N333" s="40" t="s">
        <v>536</v>
      </c>
      <c r="O333" s="40"/>
      <c r="P333" s="40" t="s">
        <v>418</v>
      </c>
      <c r="Q333" s="40"/>
      <c r="R333" s="40"/>
      <c r="S333" s="40">
        <v>0</v>
      </c>
      <c r="T333" s="40">
        <v>0</v>
      </c>
      <c r="U333" s="40">
        <v>100</v>
      </c>
      <c r="V333" s="40" t="s">
        <v>419</v>
      </c>
      <c r="W333" s="40" t="s">
        <v>76</v>
      </c>
      <c r="X333" s="14">
        <v>8500</v>
      </c>
      <c r="Y333" s="9">
        <v>1443</v>
      </c>
      <c r="Z333" s="9">
        <f t="shared" si="133"/>
        <v>12265500</v>
      </c>
      <c r="AA333" s="23">
        <f t="shared" si="134"/>
        <v>13737360.000000002</v>
      </c>
      <c r="AB333" s="14">
        <v>17000</v>
      </c>
      <c r="AC333" s="9">
        <v>1443</v>
      </c>
      <c r="AD333" s="9">
        <f t="shared" si="135"/>
        <v>24531000</v>
      </c>
      <c r="AE333" s="23">
        <f t="shared" si="139"/>
        <v>27474720.000000004</v>
      </c>
      <c r="AF333" s="14">
        <v>17000</v>
      </c>
      <c r="AG333" s="9">
        <v>1443</v>
      </c>
      <c r="AH333" s="9">
        <f t="shared" si="136"/>
        <v>24531000</v>
      </c>
      <c r="AI333" s="23">
        <f t="shared" si="140"/>
        <v>27474720.000000004</v>
      </c>
      <c r="AJ333" s="14">
        <v>17000</v>
      </c>
      <c r="AK333" s="9">
        <v>1443</v>
      </c>
      <c r="AL333" s="9">
        <f t="shared" si="137"/>
        <v>24531000</v>
      </c>
      <c r="AM333" s="23">
        <f t="shared" si="141"/>
        <v>27474720.000000004</v>
      </c>
      <c r="AN333" s="14">
        <v>17000</v>
      </c>
      <c r="AO333" s="9">
        <v>1443</v>
      </c>
      <c r="AP333" s="9">
        <f t="shared" si="138"/>
        <v>24531000</v>
      </c>
      <c r="AQ333" s="23">
        <f t="shared" si="142"/>
        <v>27474720.000000004</v>
      </c>
      <c r="AR333" s="14">
        <v>17000</v>
      </c>
      <c r="AS333" s="9">
        <v>1443</v>
      </c>
      <c r="AT333" s="9">
        <f t="shared" si="143"/>
        <v>24531000</v>
      </c>
      <c r="AU333" s="23">
        <f t="shared" si="148"/>
        <v>27474720.000000004</v>
      </c>
      <c r="AV333" s="14">
        <v>17000</v>
      </c>
      <c r="AW333" s="9">
        <v>1443</v>
      </c>
      <c r="AX333" s="9">
        <f t="shared" si="144"/>
        <v>24531000</v>
      </c>
      <c r="AY333" s="23">
        <f t="shared" si="149"/>
        <v>27474720.000000004</v>
      </c>
      <c r="AZ333" s="14">
        <v>17000</v>
      </c>
      <c r="BA333" s="9">
        <v>1443</v>
      </c>
      <c r="BB333" s="9">
        <f t="shared" si="145"/>
        <v>24531000</v>
      </c>
      <c r="BC333" s="23">
        <f t="shared" si="150"/>
        <v>27474720.000000004</v>
      </c>
      <c r="BD333" s="14">
        <v>17000</v>
      </c>
      <c r="BE333" s="9">
        <v>1443</v>
      </c>
      <c r="BF333" s="9">
        <f t="shared" si="146"/>
        <v>24531000</v>
      </c>
      <c r="BG333" s="23">
        <f t="shared" si="151"/>
        <v>27474720.000000004</v>
      </c>
      <c r="BH333" s="14">
        <v>17000</v>
      </c>
      <c r="BI333" s="9">
        <v>1443</v>
      </c>
      <c r="BJ333" s="9">
        <f t="shared" si="147"/>
        <v>24531000</v>
      </c>
      <c r="BK333" s="23">
        <f t="shared" si="152"/>
        <v>27474720.000000004</v>
      </c>
      <c r="BL333" s="9"/>
      <c r="BM333" s="9"/>
      <c r="BN333" s="9">
        <f t="shared" si="97"/>
        <v>0</v>
      </c>
      <c r="BO333" s="9">
        <f t="shared" si="98"/>
        <v>0</v>
      </c>
      <c r="BP333" s="9"/>
      <c r="BQ333" s="9"/>
      <c r="BR333" s="9">
        <f t="shared" si="99"/>
        <v>0</v>
      </c>
      <c r="BS333" s="9">
        <f t="shared" si="100"/>
        <v>0</v>
      </c>
      <c r="BT333" s="9"/>
      <c r="BU333" s="9"/>
      <c r="BV333" s="9">
        <f t="shared" si="101"/>
        <v>0</v>
      </c>
      <c r="BW333" s="9">
        <f t="shared" si="102"/>
        <v>0</v>
      </c>
      <c r="BX333" s="9"/>
      <c r="BY333" s="9"/>
      <c r="BZ333" s="9">
        <f t="shared" si="103"/>
        <v>0</v>
      </c>
      <c r="CA333" s="9">
        <f t="shared" si="104"/>
        <v>0</v>
      </c>
      <c r="CB333" s="9"/>
      <c r="CC333" s="9"/>
      <c r="CD333" s="9">
        <f t="shared" si="105"/>
        <v>0</v>
      </c>
      <c r="CE333" s="9">
        <f t="shared" si="106"/>
        <v>0</v>
      </c>
      <c r="CF333" s="9"/>
      <c r="CG333" s="9"/>
      <c r="CH333" s="9">
        <f t="shared" si="107"/>
        <v>0</v>
      </c>
      <c r="CI333" s="9">
        <f t="shared" si="108"/>
        <v>0</v>
      </c>
      <c r="CJ333" s="9"/>
      <c r="CK333" s="9"/>
      <c r="CL333" s="9">
        <f t="shared" si="109"/>
        <v>0</v>
      </c>
      <c r="CM333" s="9">
        <f t="shared" si="110"/>
        <v>0</v>
      </c>
      <c r="CN333" s="9"/>
      <c r="CO333" s="9"/>
      <c r="CP333" s="9">
        <f t="shared" si="111"/>
        <v>0</v>
      </c>
      <c r="CQ333" s="9">
        <f t="shared" si="112"/>
        <v>0</v>
      </c>
      <c r="CR333" s="9"/>
      <c r="CS333" s="9"/>
      <c r="CT333" s="9">
        <f t="shared" si="113"/>
        <v>0</v>
      </c>
      <c r="CU333" s="9">
        <f t="shared" si="114"/>
        <v>0</v>
      </c>
      <c r="CV333" s="9"/>
      <c r="CW333" s="9"/>
      <c r="CX333" s="9">
        <f t="shared" si="115"/>
        <v>0</v>
      </c>
      <c r="CY333" s="9">
        <f t="shared" si="116"/>
        <v>0</v>
      </c>
      <c r="CZ333" s="9"/>
      <c r="DA333" s="9"/>
      <c r="DB333" s="9">
        <f t="shared" si="117"/>
        <v>0</v>
      </c>
      <c r="DC333" s="9">
        <f t="shared" si="118"/>
        <v>0</v>
      </c>
      <c r="DD333" s="9"/>
      <c r="DE333" s="9"/>
      <c r="DF333" s="9">
        <f t="shared" si="119"/>
        <v>0</v>
      </c>
      <c r="DG333" s="9">
        <f t="shared" si="120"/>
        <v>0</v>
      </c>
      <c r="DH333" s="9"/>
      <c r="DI333" s="9"/>
      <c r="DJ333" s="9">
        <f t="shared" si="121"/>
        <v>0</v>
      </c>
      <c r="DK333" s="9">
        <f t="shared" si="122"/>
        <v>0</v>
      </c>
      <c r="DL333" s="9"/>
      <c r="DM333" s="9"/>
      <c r="DN333" s="9">
        <f t="shared" si="123"/>
        <v>0</v>
      </c>
      <c r="DO333" s="9">
        <f t="shared" si="124"/>
        <v>0</v>
      </c>
      <c r="DP333" s="9"/>
      <c r="DQ333" s="9"/>
      <c r="DR333" s="9">
        <f t="shared" si="125"/>
        <v>0</v>
      </c>
      <c r="DS333" s="9">
        <f t="shared" si="126"/>
        <v>0</v>
      </c>
      <c r="DT333" s="9"/>
      <c r="DU333" s="9"/>
      <c r="DV333" s="9">
        <f t="shared" si="127"/>
        <v>0</v>
      </c>
      <c r="DW333" s="9">
        <f t="shared" si="128"/>
        <v>0</v>
      </c>
      <c r="DX333" s="9"/>
      <c r="DY333" s="9"/>
      <c r="DZ333" s="9">
        <f t="shared" si="129"/>
        <v>0</v>
      </c>
      <c r="EA333" s="9">
        <f t="shared" si="130"/>
        <v>0</v>
      </c>
      <c r="EB333" s="9"/>
      <c r="EC333" s="9"/>
      <c r="ED333" s="9"/>
      <c r="EE333" s="9"/>
      <c r="EF333" s="9"/>
      <c r="EG333" s="9"/>
      <c r="EH333" s="9"/>
      <c r="EI333" s="9"/>
      <c r="EJ333" s="23">
        <f t="shared" si="132"/>
        <v>161500</v>
      </c>
      <c r="EK333" s="23">
        <v>0</v>
      </c>
      <c r="EL333" s="23">
        <v>0</v>
      </c>
      <c r="EM333" s="29" t="s">
        <v>95</v>
      </c>
      <c r="EN333" s="20" t="s">
        <v>556</v>
      </c>
      <c r="EO333" s="20" t="s">
        <v>557</v>
      </c>
      <c r="EP333" s="20"/>
      <c r="EQ333" s="20"/>
      <c r="ER333" s="20"/>
      <c r="ES333" s="20"/>
      <c r="ET333" s="20"/>
      <c r="EU333" s="20"/>
      <c r="EV333" s="20"/>
      <c r="EW333" s="20"/>
      <c r="EX333" s="20"/>
      <c r="EY333" s="40" t="s">
        <v>558</v>
      </c>
      <c r="EZ333" s="10" t="s">
        <v>559</v>
      </c>
      <c r="FA333" s="46" t="s">
        <v>258</v>
      </c>
    </row>
    <row r="334" spans="1:157" ht="19.5" customHeight="1">
      <c r="A334" s="25" t="s">
        <v>537</v>
      </c>
      <c r="B334" s="40" t="s">
        <v>415</v>
      </c>
      <c r="C334" s="40" t="s">
        <v>416</v>
      </c>
      <c r="D334" s="40" t="s">
        <v>416</v>
      </c>
      <c r="E334" s="40" t="s">
        <v>65</v>
      </c>
      <c r="F334" s="40"/>
      <c r="G334" s="40"/>
      <c r="H334" s="40">
        <v>100</v>
      </c>
      <c r="I334" s="40">
        <v>710000000</v>
      </c>
      <c r="J334" s="40" t="s">
        <v>227</v>
      </c>
      <c r="K334" s="40" t="s">
        <v>405</v>
      </c>
      <c r="L334" s="40" t="s">
        <v>31</v>
      </c>
      <c r="M334" s="40">
        <v>390000000</v>
      </c>
      <c r="N334" s="40" t="s">
        <v>538</v>
      </c>
      <c r="O334" s="40"/>
      <c r="P334" s="40" t="s">
        <v>418</v>
      </c>
      <c r="Q334" s="40"/>
      <c r="R334" s="40"/>
      <c r="S334" s="40">
        <v>0</v>
      </c>
      <c r="T334" s="40">
        <v>0</v>
      </c>
      <c r="U334" s="40">
        <v>100</v>
      </c>
      <c r="V334" s="40" t="s">
        <v>419</v>
      </c>
      <c r="W334" s="40" t="s">
        <v>76</v>
      </c>
      <c r="X334" s="14">
        <v>270</v>
      </c>
      <c r="Y334" s="9">
        <v>1443</v>
      </c>
      <c r="Z334" s="9">
        <f t="shared" si="133"/>
        <v>389610</v>
      </c>
      <c r="AA334" s="23">
        <f t="shared" si="134"/>
        <v>436363.20000000007</v>
      </c>
      <c r="AB334" s="14">
        <v>540</v>
      </c>
      <c r="AC334" s="9">
        <v>1443</v>
      </c>
      <c r="AD334" s="9">
        <f t="shared" si="135"/>
        <v>779220</v>
      </c>
      <c r="AE334" s="23">
        <f t="shared" si="139"/>
        <v>872726.4000000001</v>
      </c>
      <c r="AF334" s="14">
        <v>540</v>
      </c>
      <c r="AG334" s="9">
        <v>1443</v>
      </c>
      <c r="AH334" s="9">
        <f t="shared" si="136"/>
        <v>779220</v>
      </c>
      <c r="AI334" s="23">
        <f t="shared" si="140"/>
        <v>872726.4000000001</v>
      </c>
      <c r="AJ334" s="14">
        <v>540</v>
      </c>
      <c r="AK334" s="9">
        <v>1443</v>
      </c>
      <c r="AL334" s="9">
        <f t="shared" si="137"/>
        <v>779220</v>
      </c>
      <c r="AM334" s="23">
        <f t="shared" si="141"/>
        <v>872726.4000000001</v>
      </c>
      <c r="AN334" s="14">
        <v>540</v>
      </c>
      <c r="AO334" s="9">
        <v>1443</v>
      </c>
      <c r="AP334" s="9">
        <f t="shared" si="138"/>
        <v>779220</v>
      </c>
      <c r="AQ334" s="23">
        <f t="shared" si="142"/>
        <v>872726.4000000001</v>
      </c>
      <c r="AR334" s="14">
        <v>540</v>
      </c>
      <c r="AS334" s="9">
        <v>1443</v>
      </c>
      <c r="AT334" s="9">
        <f t="shared" si="143"/>
        <v>779220</v>
      </c>
      <c r="AU334" s="23">
        <f t="shared" si="148"/>
        <v>872726.4000000001</v>
      </c>
      <c r="AV334" s="14">
        <v>540</v>
      </c>
      <c r="AW334" s="9">
        <v>1443</v>
      </c>
      <c r="AX334" s="9">
        <f t="shared" si="144"/>
        <v>779220</v>
      </c>
      <c r="AY334" s="23">
        <f t="shared" si="149"/>
        <v>872726.4000000001</v>
      </c>
      <c r="AZ334" s="14">
        <v>540</v>
      </c>
      <c r="BA334" s="9">
        <v>1443</v>
      </c>
      <c r="BB334" s="9">
        <f t="shared" si="145"/>
        <v>779220</v>
      </c>
      <c r="BC334" s="23">
        <f t="shared" si="150"/>
        <v>872726.4000000001</v>
      </c>
      <c r="BD334" s="14">
        <v>540</v>
      </c>
      <c r="BE334" s="9">
        <v>1443</v>
      </c>
      <c r="BF334" s="9">
        <f t="shared" si="146"/>
        <v>779220</v>
      </c>
      <c r="BG334" s="23">
        <f t="shared" si="151"/>
        <v>872726.4000000001</v>
      </c>
      <c r="BH334" s="14">
        <v>540</v>
      </c>
      <c r="BI334" s="9">
        <v>1443</v>
      </c>
      <c r="BJ334" s="9">
        <f t="shared" si="147"/>
        <v>779220</v>
      </c>
      <c r="BK334" s="23">
        <f t="shared" si="152"/>
        <v>872726.4000000001</v>
      </c>
      <c r="BL334" s="9"/>
      <c r="BM334" s="9"/>
      <c r="BN334" s="9">
        <f t="shared" si="97"/>
        <v>0</v>
      </c>
      <c r="BO334" s="9">
        <f t="shared" si="98"/>
        <v>0</v>
      </c>
      <c r="BP334" s="9"/>
      <c r="BQ334" s="9"/>
      <c r="BR334" s="9">
        <f t="shared" si="99"/>
        <v>0</v>
      </c>
      <c r="BS334" s="9">
        <f t="shared" si="100"/>
        <v>0</v>
      </c>
      <c r="BT334" s="9"/>
      <c r="BU334" s="9"/>
      <c r="BV334" s="9">
        <f t="shared" si="101"/>
        <v>0</v>
      </c>
      <c r="BW334" s="9">
        <f t="shared" si="102"/>
        <v>0</v>
      </c>
      <c r="BX334" s="9"/>
      <c r="BY334" s="9"/>
      <c r="BZ334" s="9">
        <f t="shared" si="103"/>
        <v>0</v>
      </c>
      <c r="CA334" s="9">
        <f t="shared" si="104"/>
        <v>0</v>
      </c>
      <c r="CB334" s="9"/>
      <c r="CC334" s="9"/>
      <c r="CD334" s="9">
        <f t="shared" si="105"/>
        <v>0</v>
      </c>
      <c r="CE334" s="9">
        <f t="shared" si="106"/>
        <v>0</v>
      </c>
      <c r="CF334" s="9"/>
      <c r="CG334" s="9"/>
      <c r="CH334" s="9">
        <f t="shared" si="107"/>
        <v>0</v>
      </c>
      <c r="CI334" s="9">
        <f t="shared" si="108"/>
        <v>0</v>
      </c>
      <c r="CJ334" s="9"/>
      <c r="CK334" s="9"/>
      <c r="CL334" s="9">
        <f t="shared" si="109"/>
        <v>0</v>
      </c>
      <c r="CM334" s="9">
        <f t="shared" si="110"/>
        <v>0</v>
      </c>
      <c r="CN334" s="9"/>
      <c r="CO334" s="9"/>
      <c r="CP334" s="9">
        <f t="shared" si="111"/>
        <v>0</v>
      </c>
      <c r="CQ334" s="9">
        <f t="shared" si="112"/>
        <v>0</v>
      </c>
      <c r="CR334" s="9"/>
      <c r="CS334" s="9"/>
      <c r="CT334" s="9">
        <f t="shared" si="113"/>
        <v>0</v>
      </c>
      <c r="CU334" s="9">
        <f t="shared" si="114"/>
        <v>0</v>
      </c>
      <c r="CV334" s="9"/>
      <c r="CW334" s="9"/>
      <c r="CX334" s="9">
        <f t="shared" si="115"/>
        <v>0</v>
      </c>
      <c r="CY334" s="9">
        <f t="shared" si="116"/>
        <v>0</v>
      </c>
      <c r="CZ334" s="9"/>
      <c r="DA334" s="9"/>
      <c r="DB334" s="9">
        <f t="shared" si="117"/>
        <v>0</v>
      </c>
      <c r="DC334" s="9">
        <f t="shared" si="118"/>
        <v>0</v>
      </c>
      <c r="DD334" s="9"/>
      <c r="DE334" s="9"/>
      <c r="DF334" s="9">
        <f t="shared" si="119"/>
        <v>0</v>
      </c>
      <c r="DG334" s="9">
        <f t="shared" si="120"/>
        <v>0</v>
      </c>
      <c r="DH334" s="9"/>
      <c r="DI334" s="9"/>
      <c r="DJ334" s="9">
        <f t="shared" si="121"/>
        <v>0</v>
      </c>
      <c r="DK334" s="9">
        <f t="shared" si="122"/>
        <v>0</v>
      </c>
      <c r="DL334" s="9"/>
      <c r="DM334" s="9"/>
      <c r="DN334" s="9">
        <f t="shared" si="123"/>
        <v>0</v>
      </c>
      <c r="DO334" s="9">
        <f t="shared" si="124"/>
        <v>0</v>
      </c>
      <c r="DP334" s="9"/>
      <c r="DQ334" s="9"/>
      <c r="DR334" s="9">
        <f t="shared" si="125"/>
        <v>0</v>
      </c>
      <c r="DS334" s="9">
        <f t="shared" si="126"/>
        <v>0</v>
      </c>
      <c r="DT334" s="9"/>
      <c r="DU334" s="9"/>
      <c r="DV334" s="9">
        <f t="shared" si="127"/>
        <v>0</v>
      </c>
      <c r="DW334" s="9">
        <f t="shared" si="128"/>
        <v>0</v>
      </c>
      <c r="DX334" s="9"/>
      <c r="DY334" s="9"/>
      <c r="DZ334" s="9">
        <f t="shared" si="129"/>
        <v>0</v>
      </c>
      <c r="EA334" s="9">
        <f t="shared" si="130"/>
        <v>0</v>
      </c>
      <c r="EB334" s="9"/>
      <c r="EC334" s="9"/>
      <c r="ED334" s="9"/>
      <c r="EE334" s="9"/>
      <c r="EF334" s="9"/>
      <c r="EG334" s="9"/>
      <c r="EH334" s="9"/>
      <c r="EI334" s="9"/>
      <c r="EJ334" s="23">
        <f t="shared" si="132"/>
        <v>5130</v>
      </c>
      <c r="EK334" s="23">
        <v>0</v>
      </c>
      <c r="EL334" s="23">
        <v>0</v>
      </c>
      <c r="EM334" s="29" t="s">
        <v>95</v>
      </c>
      <c r="EN334" s="20" t="s">
        <v>556</v>
      </c>
      <c r="EO334" s="20" t="s">
        <v>557</v>
      </c>
      <c r="EP334" s="20"/>
      <c r="EQ334" s="20"/>
      <c r="ER334" s="20"/>
      <c r="ES334" s="20"/>
      <c r="ET334" s="20"/>
      <c r="EU334" s="20"/>
      <c r="EV334" s="20"/>
      <c r="EW334" s="20"/>
      <c r="EX334" s="20"/>
      <c r="EY334" s="40" t="s">
        <v>558</v>
      </c>
      <c r="EZ334" s="10" t="s">
        <v>559</v>
      </c>
      <c r="FA334" s="46" t="s">
        <v>258</v>
      </c>
    </row>
    <row r="335" spans="1:157" ht="19.5" customHeight="1">
      <c r="A335" s="25" t="s">
        <v>539</v>
      </c>
      <c r="B335" s="40" t="s">
        <v>415</v>
      </c>
      <c r="C335" s="40" t="s">
        <v>416</v>
      </c>
      <c r="D335" s="40" t="s">
        <v>416</v>
      </c>
      <c r="E335" s="40" t="s">
        <v>65</v>
      </c>
      <c r="F335" s="40"/>
      <c r="G335" s="40"/>
      <c r="H335" s="40">
        <v>100</v>
      </c>
      <c r="I335" s="40">
        <v>710000000</v>
      </c>
      <c r="J335" s="40" t="s">
        <v>227</v>
      </c>
      <c r="K335" s="40" t="s">
        <v>405</v>
      </c>
      <c r="L335" s="40" t="s">
        <v>31</v>
      </c>
      <c r="M335" s="40" t="s">
        <v>535</v>
      </c>
      <c r="N335" s="40" t="s">
        <v>540</v>
      </c>
      <c r="O335" s="40"/>
      <c r="P335" s="40" t="s">
        <v>418</v>
      </c>
      <c r="Q335" s="40"/>
      <c r="R335" s="40"/>
      <c r="S335" s="40">
        <v>0</v>
      </c>
      <c r="T335" s="40">
        <v>0</v>
      </c>
      <c r="U335" s="40">
        <v>100</v>
      </c>
      <c r="V335" s="40" t="s">
        <v>419</v>
      </c>
      <c r="W335" s="40" t="s">
        <v>76</v>
      </c>
      <c r="X335" s="14">
        <v>4464</v>
      </c>
      <c r="Y335" s="9">
        <v>1443</v>
      </c>
      <c r="Z335" s="9">
        <f t="shared" si="133"/>
        <v>6441552</v>
      </c>
      <c r="AA335" s="23">
        <f t="shared" si="134"/>
        <v>7214538.24</v>
      </c>
      <c r="AB335" s="14">
        <v>8928</v>
      </c>
      <c r="AC335" s="9">
        <v>1443</v>
      </c>
      <c r="AD335" s="9">
        <f t="shared" si="135"/>
        <v>12883104</v>
      </c>
      <c r="AE335" s="23">
        <f t="shared" si="139"/>
        <v>14429076.48</v>
      </c>
      <c r="AF335" s="14">
        <v>8928</v>
      </c>
      <c r="AG335" s="9">
        <v>1443</v>
      </c>
      <c r="AH335" s="9">
        <f t="shared" si="136"/>
        <v>12883104</v>
      </c>
      <c r="AI335" s="23">
        <f t="shared" si="140"/>
        <v>14429076.48</v>
      </c>
      <c r="AJ335" s="14">
        <v>8928</v>
      </c>
      <c r="AK335" s="9">
        <v>1443</v>
      </c>
      <c r="AL335" s="9">
        <f t="shared" si="137"/>
        <v>12883104</v>
      </c>
      <c r="AM335" s="23">
        <f t="shared" si="141"/>
        <v>14429076.48</v>
      </c>
      <c r="AN335" s="14">
        <v>8928</v>
      </c>
      <c r="AO335" s="9">
        <v>1443</v>
      </c>
      <c r="AP335" s="9">
        <f t="shared" si="138"/>
        <v>12883104</v>
      </c>
      <c r="AQ335" s="23">
        <f t="shared" si="142"/>
        <v>14429076.48</v>
      </c>
      <c r="AR335" s="14">
        <v>8928</v>
      </c>
      <c r="AS335" s="9">
        <v>1443</v>
      </c>
      <c r="AT335" s="9">
        <f t="shared" si="143"/>
        <v>12883104</v>
      </c>
      <c r="AU335" s="23">
        <f t="shared" si="148"/>
        <v>14429076.48</v>
      </c>
      <c r="AV335" s="14">
        <v>8928</v>
      </c>
      <c r="AW335" s="9">
        <v>1443</v>
      </c>
      <c r="AX335" s="9">
        <f t="shared" si="144"/>
        <v>12883104</v>
      </c>
      <c r="AY335" s="23">
        <f t="shared" si="149"/>
        <v>14429076.48</v>
      </c>
      <c r="AZ335" s="14">
        <v>8928</v>
      </c>
      <c r="BA335" s="9">
        <v>1443</v>
      </c>
      <c r="BB335" s="9">
        <f t="shared" si="145"/>
        <v>12883104</v>
      </c>
      <c r="BC335" s="23">
        <f t="shared" si="150"/>
        <v>14429076.48</v>
      </c>
      <c r="BD335" s="14">
        <v>8928</v>
      </c>
      <c r="BE335" s="9">
        <v>1443</v>
      </c>
      <c r="BF335" s="9">
        <f t="shared" si="146"/>
        <v>12883104</v>
      </c>
      <c r="BG335" s="23">
        <f t="shared" si="151"/>
        <v>14429076.48</v>
      </c>
      <c r="BH335" s="14">
        <v>8928</v>
      </c>
      <c r="BI335" s="9">
        <v>1443</v>
      </c>
      <c r="BJ335" s="9">
        <f t="shared" si="147"/>
        <v>12883104</v>
      </c>
      <c r="BK335" s="23">
        <f t="shared" si="152"/>
        <v>14429076.48</v>
      </c>
      <c r="BL335" s="9"/>
      <c r="BM335" s="9"/>
      <c r="BN335" s="9">
        <f t="shared" si="97"/>
        <v>0</v>
      </c>
      <c r="BO335" s="9">
        <f t="shared" si="98"/>
        <v>0</v>
      </c>
      <c r="BP335" s="9"/>
      <c r="BQ335" s="9"/>
      <c r="BR335" s="9">
        <f t="shared" si="99"/>
        <v>0</v>
      </c>
      <c r="BS335" s="9">
        <f t="shared" si="100"/>
        <v>0</v>
      </c>
      <c r="BT335" s="9"/>
      <c r="BU335" s="9"/>
      <c r="BV335" s="9">
        <f t="shared" si="101"/>
        <v>0</v>
      </c>
      <c r="BW335" s="9">
        <f t="shared" si="102"/>
        <v>0</v>
      </c>
      <c r="BX335" s="9"/>
      <c r="BY335" s="9"/>
      <c r="BZ335" s="9">
        <f t="shared" si="103"/>
        <v>0</v>
      </c>
      <c r="CA335" s="9">
        <f t="shared" si="104"/>
        <v>0</v>
      </c>
      <c r="CB335" s="9"/>
      <c r="CC335" s="9"/>
      <c r="CD335" s="9">
        <f t="shared" si="105"/>
        <v>0</v>
      </c>
      <c r="CE335" s="9">
        <f t="shared" si="106"/>
        <v>0</v>
      </c>
      <c r="CF335" s="9"/>
      <c r="CG335" s="9"/>
      <c r="CH335" s="9">
        <f t="shared" si="107"/>
        <v>0</v>
      </c>
      <c r="CI335" s="9">
        <f t="shared" si="108"/>
        <v>0</v>
      </c>
      <c r="CJ335" s="9"/>
      <c r="CK335" s="9"/>
      <c r="CL335" s="9">
        <f t="shared" si="109"/>
        <v>0</v>
      </c>
      <c r="CM335" s="9">
        <f t="shared" si="110"/>
        <v>0</v>
      </c>
      <c r="CN335" s="9"/>
      <c r="CO335" s="9"/>
      <c r="CP335" s="9">
        <f t="shared" si="111"/>
        <v>0</v>
      </c>
      <c r="CQ335" s="9">
        <f t="shared" si="112"/>
        <v>0</v>
      </c>
      <c r="CR335" s="9"/>
      <c r="CS335" s="9"/>
      <c r="CT335" s="9">
        <f t="shared" si="113"/>
        <v>0</v>
      </c>
      <c r="CU335" s="9">
        <f t="shared" si="114"/>
        <v>0</v>
      </c>
      <c r="CV335" s="9"/>
      <c r="CW335" s="9"/>
      <c r="CX335" s="9">
        <f t="shared" si="115"/>
        <v>0</v>
      </c>
      <c r="CY335" s="9">
        <f t="shared" si="116"/>
        <v>0</v>
      </c>
      <c r="CZ335" s="9"/>
      <c r="DA335" s="9"/>
      <c r="DB335" s="9">
        <f t="shared" si="117"/>
        <v>0</v>
      </c>
      <c r="DC335" s="9">
        <f t="shared" si="118"/>
        <v>0</v>
      </c>
      <c r="DD335" s="9"/>
      <c r="DE335" s="9"/>
      <c r="DF335" s="9">
        <f t="shared" si="119"/>
        <v>0</v>
      </c>
      <c r="DG335" s="9">
        <f t="shared" si="120"/>
        <v>0</v>
      </c>
      <c r="DH335" s="9"/>
      <c r="DI335" s="9"/>
      <c r="DJ335" s="9">
        <f t="shared" si="121"/>
        <v>0</v>
      </c>
      <c r="DK335" s="9">
        <f t="shared" si="122"/>
        <v>0</v>
      </c>
      <c r="DL335" s="9"/>
      <c r="DM335" s="9"/>
      <c r="DN335" s="9">
        <f t="shared" si="123"/>
        <v>0</v>
      </c>
      <c r="DO335" s="9">
        <f t="shared" si="124"/>
        <v>0</v>
      </c>
      <c r="DP335" s="9"/>
      <c r="DQ335" s="9"/>
      <c r="DR335" s="9">
        <f t="shared" si="125"/>
        <v>0</v>
      </c>
      <c r="DS335" s="9">
        <f t="shared" si="126"/>
        <v>0</v>
      </c>
      <c r="DT335" s="9"/>
      <c r="DU335" s="9"/>
      <c r="DV335" s="9">
        <f t="shared" si="127"/>
        <v>0</v>
      </c>
      <c r="DW335" s="9">
        <f t="shared" si="128"/>
        <v>0</v>
      </c>
      <c r="DX335" s="9"/>
      <c r="DY335" s="9"/>
      <c r="DZ335" s="9">
        <f t="shared" si="129"/>
        <v>0</v>
      </c>
      <c r="EA335" s="9">
        <f t="shared" si="130"/>
        <v>0</v>
      </c>
      <c r="EB335" s="9"/>
      <c r="EC335" s="9"/>
      <c r="ED335" s="9"/>
      <c r="EE335" s="9"/>
      <c r="EF335" s="9"/>
      <c r="EG335" s="9"/>
      <c r="EH335" s="9"/>
      <c r="EI335" s="9"/>
      <c r="EJ335" s="23">
        <f t="shared" si="132"/>
        <v>84816</v>
      </c>
      <c r="EK335" s="23">
        <v>0</v>
      </c>
      <c r="EL335" s="23">
        <v>0</v>
      </c>
      <c r="EM335" s="29" t="s">
        <v>95</v>
      </c>
      <c r="EN335" s="20" t="s">
        <v>556</v>
      </c>
      <c r="EO335" s="20" t="s">
        <v>557</v>
      </c>
      <c r="EP335" s="20"/>
      <c r="EQ335" s="20"/>
      <c r="ER335" s="20"/>
      <c r="ES335" s="20"/>
      <c r="ET335" s="20"/>
      <c r="EU335" s="20"/>
      <c r="EV335" s="20"/>
      <c r="EW335" s="20"/>
      <c r="EX335" s="20"/>
      <c r="EY335" s="40" t="s">
        <v>558</v>
      </c>
      <c r="EZ335" s="10" t="s">
        <v>559</v>
      </c>
      <c r="FA335" s="46" t="s">
        <v>258</v>
      </c>
    </row>
    <row r="336" spans="1:157" ht="19.5" customHeight="1">
      <c r="A336" s="25" t="s">
        <v>541</v>
      </c>
      <c r="B336" s="40" t="s">
        <v>415</v>
      </c>
      <c r="C336" s="40" t="s">
        <v>416</v>
      </c>
      <c r="D336" s="40" t="s">
        <v>416</v>
      </c>
      <c r="E336" s="40" t="s">
        <v>65</v>
      </c>
      <c r="F336" s="40"/>
      <c r="G336" s="40"/>
      <c r="H336" s="40">
        <v>100</v>
      </c>
      <c r="I336" s="40">
        <v>710000000</v>
      </c>
      <c r="J336" s="40" t="s">
        <v>227</v>
      </c>
      <c r="K336" s="40" t="s">
        <v>405</v>
      </c>
      <c r="L336" s="40" t="s">
        <v>31</v>
      </c>
      <c r="M336" s="40">
        <v>390000000</v>
      </c>
      <c r="N336" s="40" t="s">
        <v>542</v>
      </c>
      <c r="O336" s="40"/>
      <c r="P336" s="40" t="s">
        <v>418</v>
      </c>
      <c r="Q336" s="40"/>
      <c r="R336" s="40"/>
      <c r="S336" s="40">
        <v>0</v>
      </c>
      <c r="T336" s="40">
        <v>0</v>
      </c>
      <c r="U336" s="40">
        <v>100</v>
      </c>
      <c r="V336" s="40" t="s">
        <v>419</v>
      </c>
      <c r="W336" s="40" t="s">
        <v>76</v>
      </c>
      <c r="X336" s="14">
        <v>1933</v>
      </c>
      <c r="Y336" s="9">
        <v>1443</v>
      </c>
      <c r="Z336" s="9">
        <f t="shared" si="133"/>
        <v>2789319</v>
      </c>
      <c r="AA336" s="23">
        <f t="shared" si="134"/>
        <v>3124037.2800000003</v>
      </c>
      <c r="AB336" s="14">
        <v>3867</v>
      </c>
      <c r="AC336" s="9">
        <v>1443</v>
      </c>
      <c r="AD336" s="9">
        <f t="shared" si="135"/>
        <v>5580081</v>
      </c>
      <c r="AE336" s="23">
        <f t="shared" si="139"/>
        <v>6249690.720000001</v>
      </c>
      <c r="AF336" s="14">
        <v>3867</v>
      </c>
      <c r="AG336" s="9">
        <v>1443</v>
      </c>
      <c r="AH336" s="9">
        <f t="shared" si="136"/>
        <v>5580081</v>
      </c>
      <c r="AI336" s="23">
        <f t="shared" si="140"/>
        <v>6249690.720000001</v>
      </c>
      <c r="AJ336" s="14">
        <v>3867</v>
      </c>
      <c r="AK336" s="9">
        <v>1443</v>
      </c>
      <c r="AL336" s="9">
        <f t="shared" si="137"/>
        <v>5580081</v>
      </c>
      <c r="AM336" s="23">
        <f t="shared" si="141"/>
        <v>6249690.720000001</v>
      </c>
      <c r="AN336" s="14">
        <v>3867</v>
      </c>
      <c r="AO336" s="9">
        <v>1443</v>
      </c>
      <c r="AP336" s="9">
        <f t="shared" si="138"/>
        <v>5580081</v>
      </c>
      <c r="AQ336" s="23">
        <f t="shared" si="142"/>
        <v>6249690.720000001</v>
      </c>
      <c r="AR336" s="14">
        <v>3867</v>
      </c>
      <c r="AS336" s="9">
        <v>1443</v>
      </c>
      <c r="AT336" s="9">
        <f t="shared" si="143"/>
        <v>5580081</v>
      </c>
      <c r="AU336" s="23">
        <f t="shared" si="148"/>
        <v>6249690.720000001</v>
      </c>
      <c r="AV336" s="14">
        <v>3867</v>
      </c>
      <c r="AW336" s="9">
        <v>1443</v>
      </c>
      <c r="AX336" s="9">
        <f t="shared" si="144"/>
        <v>5580081</v>
      </c>
      <c r="AY336" s="23">
        <f t="shared" si="149"/>
        <v>6249690.720000001</v>
      </c>
      <c r="AZ336" s="14">
        <v>3867</v>
      </c>
      <c r="BA336" s="9">
        <v>1443</v>
      </c>
      <c r="BB336" s="9">
        <f t="shared" si="145"/>
        <v>5580081</v>
      </c>
      <c r="BC336" s="23">
        <f t="shared" si="150"/>
        <v>6249690.720000001</v>
      </c>
      <c r="BD336" s="14">
        <v>3867</v>
      </c>
      <c r="BE336" s="9">
        <v>1443</v>
      </c>
      <c r="BF336" s="9">
        <f t="shared" si="146"/>
        <v>5580081</v>
      </c>
      <c r="BG336" s="23">
        <f t="shared" si="151"/>
        <v>6249690.720000001</v>
      </c>
      <c r="BH336" s="14">
        <v>3867</v>
      </c>
      <c r="BI336" s="9">
        <v>1443</v>
      </c>
      <c r="BJ336" s="9">
        <f t="shared" si="147"/>
        <v>5580081</v>
      </c>
      <c r="BK336" s="23">
        <f t="shared" si="152"/>
        <v>6249690.720000001</v>
      </c>
      <c r="BL336" s="9"/>
      <c r="BM336" s="9"/>
      <c r="BN336" s="9">
        <f t="shared" si="97"/>
        <v>0</v>
      </c>
      <c r="BO336" s="9">
        <f t="shared" si="98"/>
        <v>0</v>
      </c>
      <c r="BP336" s="9"/>
      <c r="BQ336" s="9"/>
      <c r="BR336" s="9">
        <f t="shared" si="99"/>
        <v>0</v>
      </c>
      <c r="BS336" s="9">
        <f t="shared" si="100"/>
        <v>0</v>
      </c>
      <c r="BT336" s="9"/>
      <c r="BU336" s="9"/>
      <c r="BV336" s="9">
        <f t="shared" si="101"/>
        <v>0</v>
      </c>
      <c r="BW336" s="9">
        <f t="shared" si="102"/>
        <v>0</v>
      </c>
      <c r="BX336" s="9"/>
      <c r="BY336" s="9"/>
      <c r="BZ336" s="9">
        <f t="shared" si="103"/>
        <v>0</v>
      </c>
      <c r="CA336" s="9">
        <f t="shared" si="104"/>
        <v>0</v>
      </c>
      <c r="CB336" s="9"/>
      <c r="CC336" s="9"/>
      <c r="CD336" s="9">
        <f t="shared" si="105"/>
        <v>0</v>
      </c>
      <c r="CE336" s="9">
        <f t="shared" si="106"/>
        <v>0</v>
      </c>
      <c r="CF336" s="9"/>
      <c r="CG336" s="9"/>
      <c r="CH336" s="9">
        <f t="shared" si="107"/>
        <v>0</v>
      </c>
      <c r="CI336" s="9">
        <f t="shared" si="108"/>
        <v>0</v>
      </c>
      <c r="CJ336" s="9"/>
      <c r="CK336" s="9"/>
      <c r="CL336" s="9">
        <f t="shared" si="109"/>
        <v>0</v>
      </c>
      <c r="CM336" s="9">
        <f t="shared" si="110"/>
        <v>0</v>
      </c>
      <c r="CN336" s="9"/>
      <c r="CO336" s="9"/>
      <c r="CP336" s="9">
        <f t="shared" si="111"/>
        <v>0</v>
      </c>
      <c r="CQ336" s="9">
        <f t="shared" si="112"/>
        <v>0</v>
      </c>
      <c r="CR336" s="9"/>
      <c r="CS336" s="9"/>
      <c r="CT336" s="9">
        <f t="shared" si="113"/>
        <v>0</v>
      </c>
      <c r="CU336" s="9">
        <f t="shared" si="114"/>
        <v>0</v>
      </c>
      <c r="CV336" s="9"/>
      <c r="CW336" s="9"/>
      <c r="CX336" s="9">
        <f t="shared" si="115"/>
        <v>0</v>
      </c>
      <c r="CY336" s="9">
        <f t="shared" si="116"/>
        <v>0</v>
      </c>
      <c r="CZ336" s="9"/>
      <c r="DA336" s="9"/>
      <c r="DB336" s="9">
        <f t="shared" si="117"/>
        <v>0</v>
      </c>
      <c r="DC336" s="9">
        <f t="shared" si="118"/>
        <v>0</v>
      </c>
      <c r="DD336" s="9"/>
      <c r="DE336" s="9"/>
      <c r="DF336" s="9">
        <f t="shared" si="119"/>
        <v>0</v>
      </c>
      <c r="DG336" s="9">
        <f t="shared" si="120"/>
        <v>0</v>
      </c>
      <c r="DH336" s="9"/>
      <c r="DI336" s="9"/>
      <c r="DJ336" s="9">
        <f t="shared" si="121"/>
        <v>0</v>
      </c>
      <c r="DK336" s="9">
        <f t="shared" si="122"/>
        <v>0</v>
      </c>
      <c r="DL336" s="9"/>
      <c r="DM336" s="9"/>
      <c r="DN336" s="9">
        <f t="shared" si="123"/>
        <v>0</v>
      </c>
      <c r="DO336" s="9">
        <f t="shared" si="124"/>
        <v>0</v>
      </c>
      <c r="DP336" s="9"/>
      <c r="DQ336" s="9"/>
      <c r="DR336" s="9">
        <f t="shared" si="125"/>
        <v>0</v>
      </c>
      <c r="DS336" s="9">
        <f t="shared" si="126"/>
        <v>0</v>
      </c>
      <c r="DT336" s="9"/>
      <c r="DU336" s="9"/>
      <c r="DV336" s="9">
        <f t="shared" si="127"/>
        <v>0</v>
      </c>
      <c r="DW336" s="9">
        <f t="shared" si="128"/>
        <v>0</v>
      </c>
      <c r="DX336" s="9"/>
      <c r="DY336" s="9"/>
      <c r="DZ336" s="9">
        <f t="shared" si="129"/>
        <v>0</v>
      </c>
      <c r="EA336" s="9">
        <f t="shared" si="130"/>
        <v>0</v>
      </c>
      <c r="EB336" s="9"/>
      <c r="EC336" s="9"/>
      <c r="ED336" s="9"/>
      <c r="EE336" s="9"/>
      <c r="EF336" s="9"/>
      <c r="EG336" s="9"/>
      <c r="EH336" s="9"/>
      <c r="EI336" s="9"/>
      <c r="EJ336" s="23">
        <f t="shared" si="132"/>
        <v>36736</v>
      </c>
      <c r="EK336" s="23">
        <v>0</v>
      </c>
      <c r="EL336" s="23">
        <v>0</v>
      </c>
      <c r="EM336" s="29" t="s">
        <v>95</v>
      </c>
      <c r="EN336" s="20" t="s">
        <v>556</v>
      </c>
      <c r="EO336" s="20" t="s">
        <v>557</v>
      </c>
      <c r="EP336" s="20"/>
      <c r="EQ336" s="20"/>
      <c r="ER336" s="20"/>
      <c r="ES336" s="20"/>
      <c r="ET336" s="20"/>
      <c r="EU336" s="20"/>
      <c r="EV336" s="20"/>
      <c r="EW336" s="20"/>
      <c r="EX336" s="20"/>
      <c r="EY336" s="40" t="s">
        <v>558</v>
      </c>
      <c r="EZ336" s="10" t="s">
        <v>559</v>
      </c>
      <c r="FA336" s="46" t="s">
        <v>258</v>
      </c>
    </row>
    <row r="337" spans="1:157" ht="19.5" customHeight="1">
      <c r="A337" s="25" t="s">
        <v>543</v>
      </c>
      <c r="B337" s="40" t="s">
        <v>415</v>
      </c>
      <c r="C337" s="40" t="s">
        <v>416</v>
      </c>
      <c r="D337" s="40" t="s">
        <v>416</v>
      </c>
      <c r="E337" s="40" t="s">
        <v>65</v>
      </c>
      <c r="F337" s="40"/>
      <c r="G337" s="40"/>
      <c r="H337" s="40">
        <v>100</v>
      </c>
      <c r="I337" s="40">
        <v>710000000</v>
      </c>
      <c r="J337" s="40" t="s">
        <v>227</v>
      </c>
      <c r="K337" s="40" t="s">
        <v>405</v>
      </c>
      <c r="L337" s="40" t="s">
        <v>31</v>
      </c>
      <c r="M337" s="40">
        <v>110000000</v>
      </c>
      <c r="N337" s="40" t="s">
        <v>544</v>
      </c>
      <c r="O337" s="40"/>
      <c r="P337" s="40" t="s">
        <v>418</v>
      </c>
      <c r="Q337" s="40"/>
      <c r="R337" s="40"/>
      <c r="S337" s="40">
        <v>0</v>
      </c>
      <c r="T337" s="40">
        <v>0</v>
      </c>
      <c r="U337" s="40">
        <v>100</v>
      </c>
      <c r="V337" s="40" t="s">
        <v>419</v>
      </c>
      <c r="W337" s="40" t="s">
        <v>76</v>
      </c>
      <c r="X337" s="14">
        <v>5931</v>
      </c>
      <c r="Y337" s="9">
        <v>1443</v>
      </c>
      <c r="Z337" s="9">
        <f t="shared" si="133"/>
        <v>8558433</v>
      </c>
      <c r="AA337" s="23">
        <f t="shared" si="134"/>
        <v>9585444.96</v>
      </c>
      <c r="AB337" s="14">
        <v>11862</v>
      </c>
      <c r="AC337" s="9">
        <v>1443</v>
      </c>
      <c r="AD337" s="9">
        <f t="shared" si="135"/>
        <v>17116866</v>
      </c>
      <c r="AE337" s="23">
        <f t="shared" si="139"/>
        <v>19170889.92</v>
      </c>
      <c r="AF337" s="14">
        <v>11862</v>
      </c>
      <c r="AG337" s="9">
        <v>1443</v>
      </c>
      <c r="AH337" s="9">
        <f t="shared" si="136"/>
        <v>17116866</v>
      </c>
      <c r="AI337" s="23">
        <f t="shared" si="140"/>
        <v>19170889.92</v>
      </c>
      <c r="AJ337" s="14">
        <v>11862</v>
      </c>
      <c r="AK337" s="9">
        <v>1443</v>
      </c>
      <c r="AL337" s="9">
        <f t="shared" si="137"/>
        <v>17116866</v>
      </c>
      <c r="AM337" s="23">
        <f t="shared" si="141"/>
        <v>19170889.92</v>
      </c>
      <c r="AN337" s="14">
        <v>11862</v>
      </c>
      <c r="AO337" s="9">
        <v>1443</v>
      </c>
      <c r="AP337" s="9">
        <f t="shared" si="138"/>
        <v>17116866</v>
      </c>
      <c r="AQ337" s="23">
        <f t="shared" si="142"/>
        <v>19170889.92</v>
      </c>
      <c r="AR337" s="14">
        <v>11862</v>
      </c>
      <c r="AS337" s="9">
        <v>1443</v>
      </c>
      <c r="AT337" s="9">
        <f t="shared" si="143"/>
        <v>17116866</v>
      </c>
      <c r="AU337" s="23">
        <f t="shared" si="148"/>
        <v>19170889.92</v>
      </c>
      <c r="AV337" s="14">
        <v>11862</v>
      </c>
      <c r="AW337" s="9">
        <v>1443</v>
      </c>
      <c r="AX337" s="9">
        <f t="shared" si="144"/>
        <v>17116866</v>
      </c>
      <c r="AY337" s="23">
        <f t="shared" si="149"/>
        <v>19170889.92</v>
      </c>
      <c r="AZ337" s="14">
        <v>11862</v>
      </c>
      <c r="BA337" s="9">
        <v>1443</v>
      </c>
      <c r="BB337" s="9">
        <f t="shared" si="145"/>
        <v>17116866</v>
      </c>
      <c r="BC337" s="23">
        <f t="shared" si="150"/>
        <v>19170889.92</v>
      </c>
      <c r="BD337" s="14">
        <v>11862</v>
      </c>
      <c r="BE337" s="9">
        <v>1443</v>
      </c>
      <c r="BF337" s="9">
        <f t="shared" si="146"/>
        <v>17116866</v>
      </c>
      <c r="BG337" s="23">
        <f t="shared" si="151"/>
        <v>19170889.92</v>
      </c>
      <c r="BH337" s="14">
        <v>11862</v>
      </c>
      <c r="BI337" s="9">
        <v>1443</v>
      </c>
      <c r="BJ337" s="9">
        <f t="shared" si="147"/>
        <v>17116866</v>
      </c>
      <c r="BK337" s="23">
        <f t="shared" si="152"/>
        <v>19170889.92</v>
      </c>
      <c r="BL337" s="9"/>
      <c r="BM337" s="9"/>
      <c r="BN337" s="9">
        <f t="shared" si="97"/>
        <v>0</v>
      </c>
      <c r="BO337" s="9">
        <f t="shared" si="98"/>
        <v>0</v>
      </c>
      <c r="BP337" s="9"/>
      <c r="BQ337" s="9"/>
      <c r="BR337" s="9">
        <f t="shared" si="99"/>
        <v>0</v>
      </c>
      <c r="BS337" s="9">
        <f t="shared" si="100"/>
        <v>0</v>
      </c>
      <c r="BT337" s="9"/>
      <c r="BU337" s="9"/>
      <c r="BV337" s="9">
        <f t="shared" si="101"/>
        <v>0</v>
      </c>
      <c r="BW337" s="9">
        <f t="shared" si="102"/>
        <v>0</v>
      </c>
      <c r="BX337" s="9"/>
      <c r="BY337" s="9"/>
      <c r="BZ337" s="9">
        <f t="shared" si="103"/>
        <v>0</v>
      </c>
      <c r="CA337" s="9">
        <f t="shared" si="104"/>
        <v>0</v>
      </c>
      <c r="CB337" s="9"/>
      <c r="CC337" s="9"/>
      <c r="CD337" s="9">
        <f t="shared" si="105"/>
        <v>0</v>
      </c>
      <c r="CE337" s="9">
        <f t="shared" si="106"/>
        <v>0</v>
      </c>
      <c r="CF337" s="9"/>
      <c r="CG337" s="9"/>
      <c r="CH337" s="9">
        <f t="shared" si="107"/>
        <v>0</v>
      </c>
      <c r="CI337" s="9">
        <f t="shared" si="108"/>
        <v>0</v>
      </c>
      <c r="CJ337" s="9"/>
      <c r="CK337" s="9"/>
      <c r="CL337" s="9">
        <f t="shared" si="109"/>
        <v>0</v>
      </c>
      <c r="CM337" s="9">
        <f t="shared" si="110"/>
        <v>0</v>
      </c>
      <c r="CN337" s="9"/>
      <c r="CO337" s="9"/>
      <c r="CP337" s="9">
        <f t="shared" si="111"/>
        <v>0</v>
      </c>
      <c r="CQ337" s="9">
        <f t="shared" si="112"/>
        <v>0</v>
      </c>
      <c r="CR337" s="9"/>
      <c r="CS337" s="9"/>
      <c r="CT337" s="9">
        <f t="shared" si="113"/>
        <v>0</v>
      </c>
      <c r="CU337" s="9">
        <f t="shared" si="114"/>
        <v>0</v>
      </c>
      <c r="CV337" s="9"/>
      <c r="CW337" s="9"/>
      <c r="CX337" s="9">
        <f t="shared" si="115"/>
        <v>0</v>
      </c>
      <c r="CY337" s="9">
        <f t="shared" si="116"/>
        <v>0</v>
      </c>
      <c r="CZ337" s="9"/>
      <c r="DA337" s="9"/>
      <c r="DB337" s="9">
        <f t="shared" si="117"/>
        <v>0</v>
      </c>
      <c r="DC337" s="9">
        <f t="shared" si="118"/>
        <v>0</v>
      </c>
      <c r="DD337" s="9"/>
      <c r="DE337" s="9"/>
      <c r="DF337" s="9">
        <f t="shared" si="119"/>
        <v>0</v>
      </c>
      <c r="DG337" s="9">
        <f t="shared" si="120"/>
        <v>0</v>
      </c>
      <c r="DH337" s="9"/>
      <c r="DI337" s="9"/>
      <c r="DJ337" s="9">
        <f t="shared" si="121"/>
        <v>0</v>
      </c>
      <c r="DK337" s="9">
        <f t="shared" si="122"/>
        <v>0</v>
      </c>
      <c r="DL337" s="9"/>
      <c r="DM337" s="9"/>
      <c r="DN337" s="9">
        <f t="shared" si="123"/>
        <v>0</v>
      </c>
      <c r="DO337" s="9">
        <f t="shared" si="124"/>
        <v>0</v>
      </c>
      <c r="DP337" s="9"/>
      <c r="DQ337" s="9"/>
      <c r="DR337" s="9">
        <f t="shared" si="125"/>
        <v>0</v>
      </c>
      <c r="DS337" s="9">
        <f t="shared" si="126"/>
        <v>0</v>
      </c>
      <c r="DT337" s="9"/>
      <c r="DU337" s="9"/>
      <c r="DV337" s="9">
        <f t="shared" si="127"/>
        <v>0</v>
      </c>
      <c r="DW337" s="9">
        <f t="shared" si="128"/>
        <v>0</v>
      </c>
      <c r="DX337" s="9"/>
      <c r="DY337" s="9"/>
      <c r="DZ337" s="9">
        <f t="shared" si="129"/>
        <v>0</v>
      </c>
      <c r="EA337" s="9">
        <f t="shared" si="130"/>
        <v>0</v>
      </c>
      <c r="EB337" s="9"/>
      <c r="EC337" s="9"/>
      <c r="ED337" s="9"/>
      <c r="EE337" s="9"/>
      <c r="EF337" s="9"/>
      <c r="EG337" s="9"/>
      <c r="EH337" s="9"/>
      <c r="EI337" s="9"/>
      <c r="EJ337" s="23">
        <f t="shared" si="132"/>
        <v>112689</v>
      </c>
      <c r="EK337" s="23">
        <v>0</v>
      </c>
      <c r="EL337" s="23">
        <v>0</v>
      </c>
      <c r="EM337" s="29" t="s">
        <v>95</v>
      </c>
      <c r="EN337" s="20" t="s">
        <v>556</v>
      </c>
      <c r="EO337" s="20" t="s">
        <v>557</v>
      </c>
      <c r="EP337" s="20"/>
      <c r="EQ337" s="20"/>
      <c r="ER337" s="20"/>
      <c r="ES337" s="20"/>
      <c r="ET337" s="20"/>
      <c r="EU337" s="20"/>
      <c r="EV337" s="20"/>
      <c r="EW337" s="20"/>
      <c r="EX337" s="20"/>
      <c r="EY337" s="40" t="s">
        <v>558</v>
      </c>
      <c r="EZ337" s="10" t="s">
        <v>559</v>
      </c>
      <c r="FA337" s="46" t="s">
        <v>258</v>
      </c>
    </row>
    <row r="338" spans="1:157" ht="19.5" customHeight="1">
      <c r="A338" s="25" t="s">
        <v>545</v>
      </c>
      <c r="B338" s="40" t="s">
        <v>415</v>
      </c>
      <c r="C338" s="40" t="s">
        <v>416</v>
      </c>
      <c r="D338" s="40" t="s">
        <v>416</v>
      </c>
      <c r="E338" s="40" t="s">
        <v>65</v>
      </c>
      <c r="F338" s="40"/>
      <c r="G338" s="40"/>
      <c r="H338" s="40">
        <v>100</v>
      </c>
      <c r="I338" s="40">
        <v>710000000</v>
      </c>
      <c r="J338" s="40" t="s">
        <v>227</v>
      </c>
      <c r="K338" s="40" t="s">
        <v>405</v>
      </c>
      <c r="L338" s="40" t="s">
        <v>31</v>
      </c>
      <c r="M338" s="40">
        <v>710000000</v>
      </c>
      <c r="N338" s="40" t="s">
        <v>546</v>
      </c>
      <c r="O338" s="40"/>
      <c r="P338" s="40" t="s">
        <v>418</v>
      </c>
      <c r="Q338" s="40"/>
      <c r="R338" s="40"/>
      <c r="S338" s="40">
        <v>0</v>
      </c>
      <c r="T338" s="40">
        <v>0</v>
      </c>
      <c r="U338" s="40">
        <v>100</v>
      </c>
      <c r="V338" s="40" t="s">
        <v>419</v>
      </c>
      <c r="W338" s="40" t="s">
        <v>76</v>
      </c>
      <c r="X338" s="35">
        <v>30067</v>
      </c>
      <c r="Y338" s="9">
        <v>1443</v>
      </c>
      <c r="Z338" s="9">
        <f aca="true" t="shared" si="153" ref="Z338:Z350">X338*Y338</f>
        <v>43386681</v>
      </c>
      <c r="AA338" s="23">
        <f aca="true" t="shared" si="154" ref="AA338:AA350">IF(W338="С НДС",Z338*1.12,Z338)</f>
        <v>48593082.720000006</v>
      </c>
      <c r="AB338" s="35">
        <v>60134</v>
      </c>
      <c r="AC338" s="9">
        <v>1443</v>
      </c>
      <c r="AD338" s="9">
        <f aca="true" t="shared" si="155" ref="AD338:AD350">AB338*AC338</f>
        <v>86773362</v>
      </c>
      <c r="AE338" s="23">
        <f t="shared" si="139"/>
        <v>97186165.44000001</v>
      </c>
      <c r="AF338" s="35">
        <v>60134</v>
      </c>
      <c r="AG338" s="9">
        <v>1443</v>
      </c>
      <c r="AH338" s="9">
        <f aca="true" t="shared" si="156" ref="AH338:AH350">AF338*AG338</f>
        <v>86773362</v>
      </c>
      <c r="AI338" s="23">
        <f t="shared" si="140"/>
        <v>97186165.44000001</v>
      </c>
      <c r="AJ338" s="35">
        <v>60134</v>
      </c>
      <c r="AK338" s="9">
        <v>1443</v>
      </c>
      <c r="AL338" s="9">
        <f aca="true" t="shared" si="157" ref="AL338:AL350">AJ338*AK338</f>
        <v>86773362</v>
      </c>
      <c r="AM338" s="23">
        <f t="shared" si="141"/>
        <v>97186165.44000001</v>
      </c>
      <c r="AN338" s="35">
        <v>60134</v>
      </c>
      <c r="AO338" s="9">
        <v>1443</v>
      </c>
      <c r="AP338" s="9">
        <f aca="true" t="shared" si="158" ref="AP338:AP350">AN338*AO338</f>
        <v>86773362</v>
      </c>
      <c r="AQ338" s="23">
        <f t="shared" si="142"/>
        <v>97186165.44000001</v>
      </c>
      <c r="AR338" s="35">
        <v>60134</v>
      </c>
      <c r="AS338" s="9">
        <v>1443</v>
      </c>
      <c r="AT338" s="9">
        <f t="shared" si="143"/>
        <v>86773362</v>
      </c>
      <c r="AU338" s="23">
        <f t="shared" si="148"/>
        <v>97186165.44000001</v>
      </c>
      <c r="AV338" s="35">
        <v>60134</v>
      </c>
      <c r="AW338" s="9">
        <v>1443</v>
      </c>
      <c r="AX338" s="9">
        <f t="shared" si="144"/>
        <v>86773362</v>
      </c>
      <c r="AY338" s="23">
        <f t="shared" si="149"/>
        <v>97186165.44000001</v>
      </c>
      <c r="AZ338" s="35">
        <v>60134</v>
      </c>
      <c r="BA338" s="9">
        <v>1443</v>
      </c>
      <c r="BB338" s="9">
        <f t="shared" si="145"/>
        <v>86773362</v>
      </c>
      <c r="BC338" s="23">
        <f t="shared" si="150"/>
        <v>97186165.44000001</v>
      </c>
      <c r="BD338" s="35">
        <v>60134</v>
      </c>
      <c r="BE338" s="9">
        <v>1443</v>
      </c>
      <c r="BF338" s="9">
        <f t="shared" si="146"/>
        <v>86773362</v>
      </c>
      <c r="BG338" s="23">
        <f t="shared" si="151"/>
        <v>97186165.44000001</v>
      </c>
      <c r="BH338" s="35">
        <v>60134</v>
      </c>
      <c r="BI338" s="9">
        <v>1443</v>
      </c>
      <c r="BJ338" s="9">
        <f t="shared" si="147"/>
        <v>86773362</v>
      </c>
      <c r="BK338" s="23">
        <f t="shared" si="152"/>
        <v>97186165.44000001</v>
      </c>
      <c r="BL338" s="9"/>
      <c r="BM338" s="9"/>
      <c r="BN338" s="9">
        <f t="shared" si="97"/>
        <v>0</v>
      </c>
      <c r="BO338" s="9">
        <f t="shared" si="98"/>
        <v>0</v>
      </c>
      <c r="BP338" s="9"/>
      <c r="BQ338" s="9"/>
      <c r="BR338" s="9">
        <f t="shared" si="99"/>
        <v>0</v>
      </c>
      <c r="BS338" s="9">
        <f t="shared" si="100"/>
        <v>0</v>
      </c>
      <c r="BT338" s="9"/>
      <c r="BU338" s="9"/>
      <c r="BV338" s="9">
        <f t="shared" si="101"/>
        <v>0</v>
      </c>
      <c r="BW338" s="9">
        <f t="shared" si="102"/>
        <v>0</v>
      </c>
      <c r="BX338" s="9"/>
      <c r="BY338" s="9"/>
      <c r="BZ338" s="9">
        <f t="shared" si="103"/>
        <v>0</v>
      </c>
      <c r="CA338" s="9">
        <f t="shared" si="104"/>
        <v>0</v>
      </c>
      <c r="CB338" s="9"/>
      <c r="CC338" s="9"/>
      <c r="CD338" s="9">
        <f t="shared" si="105"/>
        <v>0</v>
      </c>
      <c r="CE338" s="9">
        <f t="shared" si="106"/>
        <v>0</v>
      </c>
      <c r="CF338" s="9"/>
      <c r="CG338" s="9"/>
      <c r="CH338" s="9">
        <f t="shared" si="107"/>
        <v>0</v>
      </c>
      <c r="CI338" s="9">
        <f t="shared" si="108"/>
        <v>0</v>
      </c>
      <c r="CJ338" s="9"/>
      <c r="CK338" s="9"/>
      <c r="CL338" s="9">
        <f t="shared" si="109"/>
        <v>0</v>
      </c>
      <c r="CM338" s="9">
        <f t="shared" si="110"/>
        <v>0</v>
      </c>
      <c r="CN338" s="9"/>
      <c r="CO338" s="9"/>
      <c r="CP338" s="9">
        <f t="shared" si="111"/>
        <v>0</v>
      </c>
      <c r="CQ338" s="9">
        <f t="shared" si="112"/>
        <v>0</v>
      </c>
      <c r="CR338" s="9"/>
      <c r="CS338" s="9"/>
      <c r="CT338" s="9">
        <f t="shared" si="113"/>
        <v>0</v>
      </c>
      <c r="CU338" s="9">
        <f t="shared" si="114"/>
        <v>0</v>
      </c>
      <c r="CV338" s="9"/>
      <c r="CW338" s="9"/>
      <c r="CX338" s="9">
        <f t="shared" si="115"/>
        <v>0</v>
      </c>
      <c r="CY338" s="9">
        <f t="shared" si="116"/>
        <v>0</v>
      </c>
      <c r="CZ338" s="9"/>
      <c r="DA338" s="9"/>
      <c r="DB338" s="9">
        <f t="shared" si="117"/>
        <v>0</v>
      </c>
      <c r="DC338" s="9">
        <f t="shared" si="118"/>
        <v>0</v>
      </c>
      <c r="DD338" s="9"/>
      <c r="DE338" s="9"/>
      <c r="DF338" s="9">
        <f t="shared" si="119"/>
        <v>0</v>
      </c>
      <c r="DG338" s="9">
        <f t="shared" si="120"/>
        <v>0</v>
      </c>
      <c r="DH338" s="9"/>
      <c r="DI338" s="9"/>
      <c r="DJ338" s="9">
        <f t="shared" si="121"/>
        <v>0</v>
      </c>
      <c r="DK338" s="9">
        <f t="shared" si="122"/>
        <v>0</v>
      </c>
      <c r="DL338" s="9"/>
      <c r="DM338" s="9"/>
      <c r="DN338" s="9">
        <f t="shared" si="123"/>
        <v>0</v>
      </c>
      <c r="DO338" s="9">
        <f t="shared" si="124"/>
        <v>0</v>
      </c>
      <c r="DP338" s="9"/>
      <c r="DQ338" s="9"/>
      <c r="DR338" s="9">
        <f t="shared" si="125"/>
        <v>0</v>
      </c>
      <c r="DS338" s="9">
        <f t="shared" si="126"/>
        <v>0</v>
      </c>
      <c r="DT338" s="9"/>
      <c r="DU338" s="9"/>
      <c r="DV338" s="9">
        <f t="shared" si="127"/>
        <v>0</v>
      </c>
      <c r="DW338" s="9">
        <f t="shared" si="128"/>
        <v>0</v>
      </c>
      <c r="DX338" s="9"/>
      <c r="DY338" s="9"/>
      <c r="DZ338" s="9">
        <f t="shared" si="129"/>
        <v>0</v>
      </c>
      <c r="EA338" s="9">
        <f t="shared" si="130"/>
        <v>0</v>
      </c>
      <c r="EB338" s="9"/>
      <c r="EC338" s="9"/>
      <c r="ED338" s="9"/>
      <c r="EE338" s="9"/>
      <c r="EF338" s="9"/>
      <c r="EG338" s="9"/>
      <c r="EH338" s="9"/>
      <c r="EI338" s="9"/>
      <c r="EJ338" s="23">
        <f t="shared" si="132"/>
        <v>571273</v>
      </c>
      <c r="EK338" s="23">
        <v>0</v>
      </c>
      <c r="EL338" s="23">
        <v>0</v>
      </c>
      <c r="EM338" s="29" t="s">
        <v>95</v>
      </c>
      <c r="EN338" s="20" t="s">
        <v>556</v>
      </c>
      <c r="EO338" s="20" t="s">
        <v>557</v>
      </c>
      <c r="EP338" s="20"/>
      <c r="EQ338" s="20"/>
      <c r="ER338" s="20"/>
      <c r="ES338" s="20"/>
      <c r="ET338" s="20"/>
      <c r="EU338" s="20"/>
      <c r="EV338" s="20"/>
      <c r="EW338" s="20"/>
      <c r="EX338" s="20"/>
      <c r="EY338" s="40" t="s">
        <v>558</v>
      </c>
      <c r="EZ338" s="10" t="s">
        <v>559</v>
      </c>
      <c r="FA338" s="46" t="s">
        <v>258</v>
      </c>
    </row>
    <row r="339" spans="1:157" ht="19.5" customHeight="1">
      <c r="A339" s="25" t="s">
        <v>547</v>
      </c>
      <c r="B339" s="40" t="s">
        <v>415</v>
      </c>
      <c r="C339" s="40" t="s">
        <v>416</v>
      </c>
      <c r="D339" s="40" t="s">
        <v>416</v>
      </c>
      <c r="E339" s="40" t="s">
        <v>65</v>
      </c>
      <c r="F339" s="40"/>
      <c r="G339" s="40"/>
      <c r="H339" s="40">
        <v>100</v>
      </c>
      <c r="I339" s="40">
        <v>710000000</v>
      </c>
      <c r="J339" s="40" t="s">
        <v>227</v>
      </c>
      <c r="K339" s="40" t="s">
        <v>405</v>
      </c>
      <c r="L339" s="40" t="s">
        <v>31</v>
      </c>
      <c r="M339" s="40" t="s">
        <v>548</v>
      </c>
      <c r="N339" s="40" t="s">
        <v>549</v>
      </c>
      <c r="O339" s="40"/>
      <c r="P339" s="40" t="s">
        <v>418</v>
      </c>
      <c r="Q339" s="40"/>
      <c r="R339" s="40"/>
      <c r="S339" s="40">
        <v>0</v>
      </c>
      <c r="T339" s="40">
        <v>0</v>
      </c>
      <c r="U339" s="40">
        <v>100</v>
      </c>
      <c r="V339" s="40" t="s">
        <v>419</v>
      </c>
      <c r="W339" s="40" t="s">
        <v>76</v>
      </c>
      <c r="X339" s="35">
        <v>7592</v>
      </c>
      <c r="Y339" s="9">
        <v>1443</v>
      </c>
      <c r="Z339" s="9">
        <f t="shared" si="153"/>
        <v>10955256</v>
      </c>
      <c r="AA339" s="23">
        <f t="shared" si="154"/>
        <v>12269886.72</v>
      </c>
      <c r="AB339" s="35">
        <v>15185</v>
      </c>
      <c r="AC339" s="9">
        <v>1443</v>
      </c>
      <c r="AD339" s="9">
        <f t="shared" si="155"/>
        <v>21911955</v>
      </c>
      <c r="AE339" s="23">
        <f>AD339*1.12</f>
        <v>24541389.6</v>
      </c>
      <c r="AF339" s="35">
        <v>15185</v>
      </c>
      <c r="AG339" s="9">
        <v>1443</v>
      </c>
      <c r="AH339" s="9">
        <f t="shared" si="156"/>
        <v>21911955</v>
      </c>
      <c r="AI339" s="23">
        <f>AH339*1.12</f>
        <v>24541389.6</v>
      </c>
      <c r="AJ339" s="35">
        <v>15185</v>
      </c>
      <c r="AK339" s="9">
        <v>1443</v>
      </c>
      <c r="AL339" s="9">
        <f t="shared" si="157"/>
        <v>21911955</v>
      </c>
      <c r="AM339" s="23">
        <f>AL339*1.12</f>
        <v>24541389.6</v>
      </c>
      <c r="AN339" s="35">
        <v>15185</v>
      </c>
      <c r="AO339" s="9">
        <v>1443</v>
      </c>
      <c r="AP339" s="9">
        <f t="shared" si="158"/>
        <v>21911955</v>
      </c>
      <c r="AQ339" s="23">
        <f>AP339*1.12</f>
        <v>24541389.6</v>
      </c>
      <c r="AR339" s="35">
        <v>15185</v>
      </c>
      <c r="AS339" s="9">
        <v>1443</v>
      </c>
      <c r="AT339" s="9">
        <f aca="true" t="shared" si="159" ref="AT339:AT350">AR339*AS339</f>
        <v>21911955</v>
      </c>
      <c r="AU339" s="23">
        <f t="shared" si="148"/>
        <v>24541389.6</v>
      </c>
      <c r="AV339" s="35">
        <v>15185</v>
      </c>
      <c r="AW339" s="9">
        <v>1443</v>
      </c>
      <c r="AX339" s="9">
        <f aca="true" t="shared" si="160" ref="AX339:AX350">AV339*AW339</f>
        <v>21911955</v>
      </c>
      <c r="AY339" s="23">
        <f t="shared" si="149"/>
        <v>24541389.6</v>
      </c>
      <c r="AZ339" s="35">
        <v>15185</v>
      </c>
      <c r="BA339" s="9">
        <v>1443</v>
      </c>
      <c r="BB339" s="9">
        <f aca="true" t="shared" si="161" ref="BB339:BB350">AZ339*BA339</f>
        <v>21911955</v>
      </c>
      <c r="BC339" s="23">
        <f t="shared" si="150"/>
        <v>24541389.6</v>
      </c>
      <c r="BD339" s="35">
        <v>15185</v>
      </c>
      <c r="BE339" s="9">
        <v>1443</v>
      </c>
      <c r="BF339" s="9">
        <f aca="true" t="shared" si="162" ref="BF339:BF350">BD339*BE339</f>
        <v>21911955</v>
      </c>
      <c r="BG339" s="23">
        <f t="shared" si="151"/>
        <v>24541389.6</v>
      </c>
      <c r="BH339" s="35">
        <v>15185</v>
      </c>
      <c r="BI339" s="9">
        <v>1443</v>
      </c>
      <c r="BJ339" s="9">
        <f aca="true" t="shared" si="163" ref="BJ339:BJ350">BH339*BI339</f>
        <v>21911955</v>
      </c>
      <c r="BK339" s="23">
        <f t="shared" si="152"/>
        <v>24541389.6</v>
      </c>
      <c r="BL339" s="9"/>
      <c r="BM339" s="9"/>
      <c r="BN339" s="9">
        <f t="shared" si="97"/>
        <v>0</v>
      </c>
      <c r="BO339" s="9">
        <f t="shared" si="98"/>
        <v>0</v>
      </c>
      <c r="BP339" s="9"/>
      <c r="BQ339" s="9"/>
      <c r="BR339" s="9">
        <f t="shared" si="99"/>
        <v>0</v>
      </c>
      <c r="BS339" s="9">
        <f t="shared" si="100"/>
        <v>0</v>
      </c>
      <c r="BT339" s="9"/>
      <c r="BU339" s="9"/>
      <c r="BV339" s="9">
        <f t="shared" si="101"/>
        <v>0</v>
      </c>
      <c r="BW339" s="9">
        <f t="shared" si="102"/>
        <v>0</v>
      </c>
      <c r="BX339" s="9"/>
      <c r="BY339" s="9"/>
      <c r="BZ339" s="9">
        <f t="shared" si="103"/>
        <v>0</v>
      </c>
      <c r="CA339" s="9">
        <f t="shared" si="104"/>
        <v>0</v>
      </c>
      <c r="CB339" s="9"/>
      <c r="CC339" s="9"/>
      <c r="CD339" s="9">
        <f t="shared" si="105"/>
        <v>0</v>
      </c>
      <c r="CE339" s="9">
        <f t="shared" si="106"/>
        <v>0</v>
      </c>
      <c r="CF339" s="9"/>
      <c r="CG339" s="9"/>
      <c r="CH339" s="9">
        <f t="shared" si="107"/>
        <v>0</v>
      </c>
      <c r="CI339" s="9">
        <f t="shared" si="108"/>
        <v>0</v>
      </c>
      <c r="CJ339" s="9"/>
      <c r="CK339" s="9"/>
      <c r="CL339" s="9">
        <f t="shared" si="109"/>
        <v>0</v>
      </c>
      <c r="CM339" s="9">
        <f t="shared" si="110"/>
        <v>0</v>
      </c>
      <c r="CN339" s="9"/>
      <c r="CO339" s="9"/>
      <c r="CP339" s="9">
        <f t="shared" si="111"/>
        <v>0</v>
      </c>
      <c r="CQ339" s="9">
        <f t="shared" si="112"/>
        <v>0</v>
      </c>
      <c r="CR339" s="9"/>
      <c r="CS339" s="9"/>
      <c r="CT339" s="9">
        <f t="shared" si="113"/>
        <v>0</v>
      </c>
      <c r="CU339" s="9">
        <f t="shared" si="114"/>
        <v>0</v>
      </c>
      <c r="CV339" s="9"/>
      <c r="CW339" s="9"/>
      <c r="CX339" s="9">
        <f t="shared" si="115"/>
        <v>0</v>
      </c>
      <c r="CY339" s="9">
        <f t="shared" si="116"/>
        <v>0</v>
      </c>
      <c r="CZ339" s="9"/>
      <c r="DA339" s="9"/>
      <c r="DB339" s="9">
        <f t="shared" si="117"/>
        <v>0</v>
      </c>
      <c r="DC339" s="9">
        <f t="shared" si="118"/>
        <v>0</v>
      </c>
      <c r="DD339" s="9"/>
      <c r="DE339" s="9"/>
      <c r="DF339" s="9">
        <f t="shared" si="119"/>
        <v>0</v>
      </c>
      <c r="DG339" s="9">
        <f t="shared" si="120"/>
        <v>0</v>
      </c>
      <c r="DH339" s="9"/>
      <c r="DI339" s="9"/>
      <c r="DJ339" s="9">
        <f t="shared" si="121"/>
        <v>0</v>
      </c>
      <c r="DK339" s="9">
        <f t="shared" si="122"/>
        <v>0</v>
      </c>
      <c r="DL339" s="9"/>
      <c r="DM339" s="9"/>
      <c r="DN339" s="9">
        <f t="shared" si="123"/>
        <v>0</v>
      </c>
      <c r="DO339" s="9">
        <f t="shared" si="124"/>
        <v>0</v>
      </c>
      <c r="DP339" s="9"/>
      <c r="DQ339" s="9"/>
      <c r="DR339" s="9">
        <f t="shared" si="125"/>
        <v>0</v>
      </c>
      <c r="DS339" s="9">
        <f t="shared" si="126"/>
        <v>0</v>
      </c>
      <c r="DT339" s="9"/>
      <c r="DU339" s="9"/>
      <c r="DV339" s="9">
        <f t="shared" si="127"/>
        <v>0</v>
      </c>
      <c r="DW339" s="9">
        <f t="shared" si="128"/>
        <v>0</v>
      </c>
      <c r="DX339" s="9"/>
      <c r="DY339" s="9"/>
      <c r="DZ339" s="9">
        <f t="shared" si="129"/>
        <v>0</v>
      </c>
      <c r="EA339" s="9">
        <f t="shared" si="130"/>
        <v>0</v>
      </c>
      <c r="EB339" s="9"/>
      <c r="EC339" s="9"/>
      <c r="ED339" s="9"/>
      <c r="EE339" s="9"/>
      <c r="EF339" s="9"/>
      <c r="EG339" s="9"/>
      <c r="EH339" s="9"/>
      <c r="EI339" s="9"/>
      <c r="EJ339" s="23">
        <f t="shared" si="132"/>
        <v>144257</v>
      </c>
      <c r="EK339" s="23">
        <v>0</v>
      </c>
      <c r="EL339" s="23">
        <v>0</v>
      </c>
      <c r="EM339" s="29" t="s">
        <v>95</v>
      </c>
      <c r="EN339" s="20" t="s">
        <v>556</v>
      </c>
      <c r="EO339" s="20" t="s">
        <v>557</v>
      </c>
      <c r="EP339" s="20"/>
      <c r="EQ339" s="20"/>
      <c r="ER339" s="20"/>
      <c r="ES339" s="20"/>
      <c r="ET339" s="20"/>
      <c r="EU339" s="20"/>
      <c r="EV339" s="20"/>
      <c r="EW339" s="20"/>
      <c r="EX339" s="20"/>
      <c r="EY339" s="40" t="s">
        <v>558</v>
      </c>
      <c r="EZ339" s="10" t="s">
        <v>559</v>
      </c>
      <c r="FA339" s="46" t="s">
        <v>258</v>
      </c>
    </row>
    <row r="340" spans="1:157" ht="19.5" customHeight="1">
      <c r="A340" s="25" t="s">
        <v>550</v>
      </c>
      <c r="B340" s="40" t="s">
        <v>415</v>
      </c>
      <c r="C340" s="40" t="s">
        <v>416</v>
      </c>
      <c r="D340" s="40" t="s">
        <v>416</v>
      </c>
      <c r="E340" s="40" t="s">
        <v>65</v>
      </c>
      <c r="F340" s="40"/>
      <c r="G340" s="40"/>
      <c r="H340" s="40">
        <v>100</v>
      </c>
      <c r="I340" s="40">
        <v>710000000</v>
      </c>
      <c r="J340" s="40" t="s">
        <v>227</v>
      </c>
      <c r="K340" s="40" t="s">
        <v>405</v>
      </c>
      <c r="L340" s="40" t="s">
        <v>31</v>
      </c>
      <c r="M340" s="40">
        <v>110000000</v>
      </c>
      <c r="N340" s="40" t="s">
        <v>551</v>
      </c>
      <c r="O340" s="40"/>
      <c r="P340" s="40" t="s">
        <v>418</v>
      </c>
      <c r="Q340" s="40"/>
      <c r="R340" s="40"/>
      <c r="S340" s="40">
        <v>0</v>
      </c>
      <c r="T340" s="40">
        <v>0</v>
      </c>
      <c r="U340" s="40">
        <v>100</v>
      </c>
      <c r="V340" s="40" t="s">
        <v>419</v>
      </c>
      <c r="W340" s="40" t="s">
        <v>76</v>
      </c>
      <c r="X340" s="35">
        <v>143</v>
      </c>
      <c r="Y340" s="9">
        <v>1443</v>
      </c>
      <c r="Z340" s="9">
        <f t="shared" si="153"/>
        <v>206349</v>
      </c>
      <c r="AA340" s="23">
        <f t="shared" si="154"/>
        <v>231110.88000000003</v>
      </c>
      <c r="AB340" s="35">
        <v>286</v>
      </c>
      <c r="AC340" s="9">
        <v>1443</v>
      </c>
      <c r="AD340" s="9">
        <f t="shared" si="155"/>
        <v>412698</v>
      </c>
      <c r="AE340" s="23">
        <f>AD340*1.12</f>
        <v>462221.76000000007</v>
      </c>
      <c r="AF340" s="35">
        <v>286</v>
      </c>
      <c r="AG340" s="9">
        <v>1443</v>
      </c>
      <c r="AH340" s="9">
        <f t="shared" si="156"/>
        <v>412698</v>
      </c>
      <c r="AI340" s="23">
        <f>AH340*1.12</f>
        <v>462221.76000000007</v>
      </c>
      <c r="AJ340" s="35">
        <v>286</v>
      </c>
      <c r="AK340" s="9">
        <v>1443</v>
      </c>
      <c r="AL340" s="9">
        <f t="shared" si="157"/>
        <v>412698</v>
      </c>
      <c r="AM340" s="23">
        <f>AL340*1.12</f>
        <v>462221.76000000007</v>
      </c>
      <c r="AN340" s="35">
        <v>286</v>
      </c>
      <c r="AO340" s="9">
        <v>1443</v>
      </c>
      <c r="AP340" s="9">
        <f t="shared" si="158"/>
        <v>412698</v>
      </c>
      <c r="AQ340" s="23">
        <f>AP340*1.12</f>
        <v>462221.76000000007</v>
      </c>
      <c r="AR340" s="35">
        <v>286</v>
      </c>
      <c r="AS340" s="9">
        <v>1443</v>
      </c>
      <c r="AT340" s="9">
        <f t="shared" si="159"/>
        <v>412698</v>
      </c>
      <c r="AU340" s="23">
        <f aca="true" t="shared" si="164" ref="AU340:AU345">AT340*1.12</f>
        <v>462221.76000000007</v>
      </c>
      <c r="AV340" s="35">
        <v>286</v>
      </c>
      <c r="AW340" s="9">
        <v>1443</v>
      </c>
      <c r="AX340" s="9">
        <f t="shared" si="160"/>
        <v>412698</v>
      </c>
      <c r="AY340" s="23">
        <f aca="true" t="shared" si="165" ref="AY340:AY345">AX340*1.12</f>
        <v>462221.76000000007</v>
      </c>
      <c r="AZ340" s="35">
        <v>286</v>
      </c>
      <c r="BA340" s="9">
        <v>1443</v>
      </c>
      <c r="BB340" s="9">
        <f t="shared" si="161"/>
        <v>412698</v>
      </c>
      <c r="BC340" s="23">
        <f aca="true" t="shared" si="166" ref="BC340:BC345">BB340*1.12</f>
        <v>462221.76000000007</v>
      </c>
      <c r="BD340" s="35">
        <v>286</v>
      </c>
      <c r="BE340" s="9">
        <v>1443</v>
      </c>
      <c r="BF340" s="9">
        <f t="shared" si="162"/>
        <v>412698</v>
      </c>
      <c r="BG340" s="23">
        <f aca="true" t="shared" si="167" ref="BG340:BG345">BF340*1.12</f>
        <v>462221.76000000007</v>
      </c>
      <c r="BH340" s="35">
        <v>286</v>
      </c>
      <c r="BI340" s="9">
        <v>1443</v>
      </c>
      <c r="BJ340" s="9">
        <f t="shared" si="163"/>
        <v>412698</v>
      </c>
      <c r="BK340" s="23">
        <f aca="true" t="shared" si="168" ref="BK340:BK345">BJ340*1.12</f>
        <v>462221.76000000007</v>
      </c>
      <c r="BL340" s="9"/>
      <c r="BM340" s="9"/>
      <c r="BN340" s="9">
        <f aca="true" t="shared" si="169" ref="BN340:BN350">BL340*BM340</f>
        <v>0</v>
      </c>
      <c r="BO340" s="9">
        <f aca="true" t="shared" si="170" ref="BO340:BO350">IF(AQ340="С НДС",BN340*1.12,BN340)</f>
        <v>0</v>
      </c>
      <c r="BP340" s="9"/>
      <c r="BQ340" s="9"/>
      <c r="BR340" s="9">
        <f aca="true" t="shared" si="171" ref="BR340:BR350">BP340*BQ340</f>
        <v>0</v>
      </c>
      <c r="BS340" s="9">
        <f aca="true" t="shared" si="172" ref="BS340:BS350">IF(AU340="С НДС",BR340*1.12,BR340)</f>
        <v>0</v>
      </c>
      <c r="BT340" s="9"/>
      <c r="BU340" s="9"/>
      <c r="BV340" s="9">
        <f aca="true" t="shared" si="173" ref="BV340:BV350">BT340*BU340</f>
        <v>0</v>
      </c>
      <c r="BW340" s="9">
        <f aca="true" t="shared" si="174" ref="BW340:BW350">IF(AY340="С НДС",BV340*1.12,BV340)</f>
        <v>0</v>
      </c>
      <c r="BX340" s="9"/>
      <c r="BY340" s="9"/>
      <c r="BZ340" s="9">
        <f aca="true" t="shared" si="175" ref="BZ340:BZ350">BX340*BY340</f>
        <v>0</v>
      </c>
      <c r="CA340" s="9">
        <f aca="true" t="shared" si="176" ref="CA340:CA350">IF(BC340="С НДС",BZ340*1.12,BZ340)</f>
        <v>0</v>
      </c>
      <c r="CB340" s="9"/>
      <c r="CC340" s="9"/>
      <c r="CD340" s="9">
        <f aca="true" t="shared" si="177" ref="CD340:CD350">CB340*CC340</f>
        <v>0</v>
      </c>
      <c r="CE340" s="9">
        <f aca="true" t="shared" si="178" ref="CE340:CE350">IF(BG340="С НДС",CD340*1.12,CD340)</f>
        <v>0</v>
      </c>
      <c r="CF340" s="9"/>
      <c r="CG340" s="9"/>
      <c r="CH340" s="9">
        <f aca="true" t="shared" si="179" ref="CH340:CH350">CF340*CG340</f>
        <v>0</v>
      </c>
      <c r="CI340" s="9">
        <f aca="true" t="shared" si="180" ref="CI340:CI350">IF(BK340="С НДС",CH340*1.12,CH340)</f>
        <v>0</v>
      </c>
      <c r="CJ340" s="9"/>
      <c r="CK340" s="9"/>
      <c r="CL340" s="9">
        <f aca="true" t="shared" si="181" ref="CL340:CL350">CJ340*CK340</f>
        <v>0</v>
      </c>
      <c r="CM340" s="9">
        <f aca="true" t="shared" si="182" ref="CM340:CM350">IF(BO340="С НДС",CL340*1.12,CL340)</f>
        <v>0</v>
      </c>
      <c r="CN340" s="9"/>
      <c r="CO340" s="9"/>
      <c r="CP340" s="9">
        <f aca="true" t="shared" si="183" ref="CP340:CP350">CN340*CO340</f>
        <v>0</v>
      </c>
      <c r="CQ340" s="9">
        <f aca="true" t="shared" si="184" ref="CQ340:CQ350">IF(BS340="С НДС",CP340*1.12,CP340)</f>
        <v>0</v>
      </c>
      <c r="CR340" s="9"/>
      <c r="CS340" s="9"/>
      <c r="CT340" s="9">
        <f aca="true" t="shared" si="185" ref="CT340:CT350">CR340*CS340</f>
        <v>0</v>
      </c>
      <c r="CU340" s="9">
        <f aca="true" t="shared" si="186" ref="CU340:CU350">IF(BW340="С НДС",CT340*1.12,CT340)</f>
        <v>0</v>
      </c>
      <c r="CV340" s="9"/>
      <c r="CW340" s="9"/>
      <c r="CX340" s="9">
        <f aca="true" t="shared" si="187" ref="CX340:CX350">CV340*CW340</f>
        <v>0</v>
      </c>
      <c r="CY340" s="9">
        <f aca="true" t="shared" si="188" ref="CY340:CY350">IF(CA340="С НДС",CX340*1.12,CX340)</f>
        <v>0</v>
      </c>
      <c r="CZ340" s="9"/>
      <c r="DA340" s="9"/>
      <c r="DB340" s="9">
        <f aca="true" t="shared" si="189" ref="DB340:DB350">CZ340*DA340</f>
        <v>0</v>
      </c>
      <c r="DC340" s="9">
        <f aca="true" t="shared" si="190" ref="DC340:DC350">IF(CE340="С НДС",DB340*1.12,DB340)</f>
        <v>0</v>
      </c>
      <c r="DD340" s="9"/>
      <c r="DE340" s="9"/>
      <c r="DF340" s="9">
        <f aca="true" t="shared" si="191" ref="DF340:DF350">DD340*DE340</f>
        <v>0</v>
      </c>
      <c r="DG340" s="9">
        <f aca="true" t="shared" si="192" ref="DG340:DG350">IF(CI340="С НДС",DF340*1.12,DF340)</f>
        <v>0</v>
      </c>
      <c r="DH340" s="9"/>
      <c r="DI340" s="9"/>
      <c r="DJ340" s="9">
        <f aca="true" t="shared" si="193" ref="DJ340:DJ350">DH340*DI340</f>
        <v>0</v>
      </c>
      <c r="DK340" s="9">
        <f aca="true" t="shared" si="194" ref="DK340:DK350">IF(CM340="С НДС",DJ340*1.12,DJ340)</f>
        <v>0</v>
      </c>
      <c r="DL340" s="9"/>
      <c r="DM340" s="9"/>
      <c r="DN340" s="9">
        <f aca="true" t="shared" si="195" ref="DN340:DN350">DL340*DM340</f>
        <v>0</v>
      </c>
      <c r="DO340" s="9">
        <f aca="true" t="shared" si="196" ref="DO340:DO350">IF(CQ340="С НДС",DN340*1.12,DN340)</f>
        <v>0</v>
      </c>
      <c r="DP340" s="9"/>
      <c r="DQ340" s="9"/>
      <c r="DR340" s="9">
        <f aca="true" t="shared" si="197" ref="DR340:DR350">DP340*DQ340</f>
        <v>0</v>
      </c>
      <c r="DS340" s="9">
        <f aca="true" t="shared" si="198" ref="DS340:DS350">IF(CU340="С НДС",DR340*1.12,DR340)</f>
        <v>0</v>
      </c>
      <c r="DT340" s="9"/>
      <c r="DU340" s="9"/>
      <c r="DV340" s="9">
        <f aca="true" t="shared" si="199" ref="DV340:DV350">DT340*DU340</f>
        <v>0</v>
      </c>
      <c r="DW340" s="9">
        <f aca="true" t="shared" si="200" ref="DW340:DW350">IF(CY340="С НДС",DV340*1.12,DV340)</f>
        <v>0</v>
      </c>
      <c r="DX340" s="9"/>
      <c r="DY340" s="9"/>
      <c r="DZ340" s="9">
        <f aca="true" t="shared" si="201" ref="DZ340:DZ350">DX340*DY340</f>
        <v>0</v>
      </c>
      <c r="EA340" s="9">
        <f aca="true" t="shared" si="202" ref="EA340:EA350">IF(DC340="С НДС",DZ340*1.12,DZ340)</f>
        <v>0</v>
      </c>
      <c r="EB340" s="9"/>
      <c r="EC340" s="9"/>
      <c r="ED340" s="9"/>
      <c r="EE340" s="9"/>
      <c r="EF340" s="9"/>
      <c r="EG340" s="9"/>
      <c r="EH340" s="9"/>
      <c r="EI340" s="9"/>
      <c r="EJ340" s="23">
        <f t="shared" si="132"/>
        <v>2717</v>
      </c>
      <c r="EK340" s="23">
        <v>0</v>
      </c>
      <c r="EL340" s="23">
        <v>0</v>
      </c>
      <c r="EM340" s="29" t="s">
        <v>95</v>
      </c>
      <c r="EN340" s="20" t="s">
        <v>556</v>
      </c>
      <c r="EO340" s="20" t="s">
        <v>557</v>
      </c>
      <c r="EP340" s="20"/>
      <c r="EQ340" s="20"/>
      <c r="ER340" s="20"/>
      <c r="ES340" s="20"/>
      <c r="ET340" s="20"/>
      <c r="EU340" s="20"/>
      <c r="EV340" s="20"/>
      <c r="EW340" s="20"/>
      <c r="EX340" s="20"/>
      <c r="EY340" s="40" t="s">
        <v>558</v>
      </c>
      <c r="EZ340" s="10" t="s">
        <v>559</v>
      </c>
      <c r="FA340" s="46" t="s">
        <v>258</v>
      </c>
    </row>
    <row r="341" spans="1:157" ht="19.5" customHeight="1">
      <c r="A341" s="25" t="s">
        <v>552</v>
      </c>
      <c r="B341" s="40" t="s">
        <v>415</v>
      </c>
      <c r="C341" s="40" t="s">
        <v>416</v>
      </c>
      <c r="D341" s="40" t="s">
        <v>416</v>
      </c>
      <c r="E341" s="40" t="s">
        <v>65</v>
      </c>
      <c r="F341" s="40"/>
      <c r="G341" s="40"/>
      <c r="H341" s="40">
        <v>100</v>
      </c>
      <c r="I341" s="40">
        <v>710000000</v>
      </c>
      <c r="J341" s="40" t="s">
        <v>227</v>
      </c>
      <c r="K341" s="40" t="s">
        <v>405</v>
      </c>
      <c r="L341" s="40" t="s">
        <v>31</v>
      </c>
      <c r="M341" s="40">
        <v>390000000</v>
      </c>
      <c r="N341" s="40" t="s">
        <v>553</v>
      </c>
      <c r="O341" s="40"/>
      <c r="P341" s="40" t="s">
        <v>418</v>
      </c>
      <c r="Q341" s="40"/>
      <c r="R341" s="40"/>
      <c r="S341" s="40">
        <v>0</v>
      </c>
      <c r="T341" s="40">
        <v>0</v>
      </c>
      <c r="U341" s="40">
        <v>100</v>
      </c>
      <c r="V341" s="40" t="s">
        <v>419</v>
      </c>
      <c r="W341" s="40" t="s">
        <v>76</v>
      </c>
      <c r="X341" s="9">
        <v>1350</v>
      </c>
      <c r="Y341" s="9">
        <v>1443</v>
      </c>
      <c r="Z341" s="9">
        <f t="shared" si="153"/>
        <v>1948050</v>
      </c>
      <c r="AA341" s="23">
        <f t="shared" si="154"/>
        <v>2181816</v>
      </c>
      <c r="AB341" s="9">
        <v>2700</v>
      </c>
      <c r="AC341" s="9">
        <v>1443</v>
      </c>
      <c r="AD341" s="9">
        <f t="shared" si="155"/>
        <v>3896100</v>
      </c>
      <c r="AE341" s="23">
        <f>AD341*1.12</f>
        <v>4363632</v>
      </c>
      <c r="AF341" s="9">
        <v>2700</v>
      </c>
      <c r="AG341" s="9">
        <v>1443</v>
      </c>
      <c r="AH341" s="9">
        <f t="shared" si="156"/>
        <v>3896100</v>
      </c>
      <c r="AI341" s="23">
        <f>AH341*1.12</f>
        <v>4363632</v>
      </c>
      <c r="AJ341" s="9">
        <v>2700</v>
      </c>
      <c r="AK341" s="9">
        <v>1443</v>
      </c>
      <c r="AL341" s="9">
        <f t="shared" si="157"/>
        <v>3896100</v>
      </c>
      <c r="AM341" s="23">
        <f>AL341*1.12</f>
        <v>4363632</v>
      </c>
      <c r="AN341" s="9">
        <v>2700</v>
      </c>
      <c r="AO341" s="9">
        <v>1443</v>
      </c>
      <c r="AP341" s="9">
        <f t="shared" si="158"/>
        <v>3896100</v>
      </c>
      <c r="AQ341" s="23">
        <f>AP341*1.12</f>
        <v>4363632</v>
      </c>
      <c r="AR341" s="9">
        <v>2700</v>
      </c>
      <c r="AS341" s="9">
        <v>1443</v>
      </c>
      <c r="AT341" s="9">
        <f t="shared" si="159"/>
        <v>3896100</v>
      </c>
      <c r="AU341" s="23">
        <f t="shared" si="164"/>
        <v>4363632</v>
      </c>
      <c r="AV341" s="9">
        <v>2700</v>
      </c>
      <c r="AW341" s="9">
        <v>1443</v>
      </c>
      <c r="AX341" s="9">
        <f t="shared" si="160"/>
        <v>3896100</v>
      </c>
      <c r="AY341" s="23">
        <f t="shared" si="165"/>
        <v>4363632</v>
      </c>
      <c r="AZ341" s="9">
        <v>2700</v>
      </c>
      <c r="BA341" s="9">
        <v>1443</v>
      </c>
      <c r="BB341" s="9">
        <f t="shared" si="161"/>
        <v>3896100</v>
      </c>
      <c r="BC341" s="23">
        <f t="shared" si="166"/>
        <v>4363632</v>
      </c>
      <c r="BD341" s="9">
        <v>2700</v>
      </c>
      <c r="BE341" s="9">
        <v>1443</v>
      </c>
      <c r="BF341" s="9">
        <f t="shared" si="162"/>
        <v>3896100</v>
      </c>
      <c r="BG341" s="23">
        <f t="shared" si="167"/>
        <v>4363632</v>
      </c>
      <c r="BH341" s="9">
        <v>2700</v>
      </c>
      <c r="BI341" s="9">
        <v>1443</v>
      </c>
      <c r="BJ341" s="9">
        <f t="shared" si="163"/>
        <v>3896100</v>
      </c>
      <c r="BK341" s="23">
        <f t="shared" si="168"/>
        <v>4363632</v>
      </c>
      <c r="BL341" s="9"/>
      <c r="BM341" s="9"/>
      <c r="BN341" s="9">
        <f t="shared" si="169"/>
        <v>0</v>
      </c>
      <c r="BO341" s="9">
        <f t="shared" si="170"/>
        <v>0</v>
      </c>
      <c r="BP341" s="9"/>
      <c r="BQ341" s="9"/>
      <c r="BR341" s="9">
        <f t="shared" si="171"/>
        <v>0</v>
      </c>
      <c r="BS341" s="9">
        <f t="shared" si="172"/>
        <v>0</v>
      </c>
      <c r="BT341" s="9"/>
      <c r="BU341" s="9"/>
      <c r="BV341" s="9">
        <f t="shared" si="173"/>
        <v>0</v>
      </c>
      <c r="BW341" s="9">
        <f t="shared" si="174"/>
        <v>0</v>
      </c>
      <c r="BX341" s="9"/>
      <c r="BY341" s="9"/>
      <c r="BZ341" s="9">
        <f t="shared" si="175"/>
        <v>0</v>
      </c>
      <c r="CA341" s="9">
        <f t="shared" si="176"/>
        <v>0</v>
      </c>
      <c r="CB341" s="9"/>
      <c r="CC341" s="9"/>
      <c r="CD341" s="9">
        <f t="shared" si="177"/>
        <v>0</v>
      </c>
      <c r="CE341" s="9">
        <f t="shared" si="178"/>
        <v>0</v>
      </c>
      <c r="CF341" s="9"/>
      <c r="CG341" s="9"/>
      <c r="CH341" s="9">
        <f t="shared" si="179"/>
        <v>0</v>
      </c>
      <c r="CI341" s="9">
        <f t="shared" si="180"/>
        <v>0</v>
      </c>
      <c r="CJ341" s="9"/>
      <c r="CK341" s="9"/>
      <c r="CL341" s="9">
        <f t="shared" si="181"/>
        <v>0</v>
      </c>
      <c r="CM341" s="9">
        <f t="shared" si="182"/>
        <v>0</v>
      </c>
      <c r="CN341" s="9"/>
      <c r="CO341" s="9"/>
      <c r="CP341" s="9">
        <f t="shared" si="183"/>
        <v>0</v>
      </c>
      <c r="CQ341" s="9">
        <f t="shared" si="184"/>
        <v>0</v>
      </c>
      <c r="CR341" s="9"/>
      <c r="CS341" s="9"/>
      <c r="CT341" s="9">
        <f t="shared" si="185"/>
        <v>0</v>
      </c>
      <c r="CU341" s="9">
        <f t="shared" si="186"/>
        <v>0</v>
      </c>
      <c r="CV341" s="9"/>
      <c r="CW341" s="9"/>
      <c r="CX341" s="9">
        <f t="shared" si="187"/>
        <v>0</v>
      </c>
      <c r="CY341" s="9">
        <f t="shared" si="188"/>
        <v>0</v>
      </c>
      <c r="CZ341" s="9"/>
      <c r="DA341" s="9"/>
      <c r="DB341" s="9">
        <f t="shared" si="189"/>
        <v>0</v>
      </c>
      <c r="DC341" s="9">
        <f t="shared" si="190"/>
        <v>0</v>
      </c>
      <c r="DD341" s="9"/>
      <c r="DE341" s="9"/>
      <c r="DF341" s="9">
        <f t="shared" si="191"/>
        <v>0</v>
      </c>
      <c r="DG341" s="9">
        <f t="shared" si="192"/>
        <v>0</v>
      </c>
      <c r="DH341" s="9"/>
      <c r="DI341" s="9"/>
      <c r="DJ341" s="9">
        <f t="shared" si="193"/>
        <v>0</v>
      </c>
      <c r="DK341" s="9">
        <f t="shared" si="194"/>
        <v>0</v>
      </c>
      <c r="DL341" s="9"/>
      <c r="DM341" s="9"/>
      <c r="DN341" s="9">
        <f t="shared" si="195"/>
        <v>0</v>
      </c>
      <c r="DO341" s="9">
        <f t="shared" si="196"/>
        <v>0</v>
      </c>
      <c r="DP341" s="9"/>
      <c r="DQ341" s="9"/>
      <c r="DR341" s="9">
        <f t="shared" si="197"/>
        <v>0</v>
      </c>
      <c r="DS341" s="9">
        <f t="shared" si="198"/>
        <v>0</v>
      </c>
      <c r="DT341" s="9"/>
      <c r="DU341" s="9"/>
      <c r="DV341" s="9">
        <f t="shared" si="199"/>
        <v>0</v>
      </c>
      <c r="DW341" s="9">
        <f t="shared" si="200"/>
        <v>0</v>
      </c>
      <c r="DX341" s="9"/>
      <c r="DY341" s="9"/>
      <c r="DZ341" s="9">
        <f t="shared" si="201"/>
        <v>0</v>
      </c>
      <c r="EA341" s="9">
        <f t="shared" si="202"/>
        <v>0</v>
      </c>
      <c r="EB341" s="9"/>
      <c r="EC341" s="9"/>
      <c r="ED341" s="9"/>
      <c r="EE341" s="9"/>
      <c r="EF341" s="9"/>
      <c r="EG341" s="9"/>
      <c r="EH341" s="9"/>
      <c r="EI341" s="9"/>
      <c r="EJ341" s="23">
        <f t="shared" si="132"/>
        <v>25650</v>
      </c>
      <c r="EK341" s="23">
        <v>0</v>
      </c>
      <c r="EL341" s="23">
        <v>0</v>
      </c>
      <c r="EM341" s="29" t="s">
        <v>95</v>
      </c>
      <c r="EN341" s="20" t="s">
        <v>556</v>
      </c>
      <c r="EO341" s="20" t="s">
        <v>557</v>
      </c>
      <c r="EP341" s="20"/>
      <c r="EQ341" s="20"/>
      <c r="ER341" s="20"/>
      <c r="ES341" s="20"/>
      <c r="ET341" s="20"/>
      <c r="EU341" s="20"/>
      <c r="EV341" s="20"/>
      <c r="EW341" s="20"/>
      <c r="EX341" s="20"/>
      <c r="EY341" s="40" t="s">
        <v>558</v>
      </c>
      <c r="EZ341" s="10" t="s">
        <v>559</v>
      </c>
      <c r="FA341" s="46" t="s">
        <v>258</v>
      </c>
    </row>
    <row r="342" spans="1:157" ht="19.5" customHeight="1">
      <c r="A342" s="37" t="s">
        <v>554</v>
      </c>
      <c r="B342" s="40" t="s">
        <v>415</v>
      </c>
      <c r="C342" s="40" t="s">
        <v>416</v>
      </c>
      <c r="D342" s="40" t="s">
        <v>416</v>
      </c>
      <c r="E342" s="40" t="s">
        <v>65</v>
      </c>
      <c r="F342" s="40"/>
      <c r="G342" s="40"/>
      <c r="H342" s="40">
        <v>100</v>
      </c>
      <c r="I342" s="40">
        <v>710000000</v>
      </c>
      <c r="J342" s="40" t="s">
        <v>227</v>
      </c>
      <c r="K342" s="40" t="s">
        <v>405</v>
      </c>
      <c r="L342" s="40" t="s">
        <v>31</v>
      </c>
      <c r="M342" s="40">
        <v>590000000</v>
      </c>
      <c r="N342" s="40" t="s">
        <v>555</v>
      </c>
      <c r="O342" s="40"/>
      <c r="P342" s="40" t="s">
        <v>418</v>
      </c>
      <c r="Q342" s="40"/>
      <c r="R342" s="40"/>
      <c r="S342" s="40">
        <v>0</v>
      </c>
      <c r="T342" s="40">
        <v>0</v>
      </c>
      <c r="U342" s="40">
        <v>100</v>
      </c>
      <c r="V342" s="40" t="s">
        <v>419</v>
      </c>
      <c r="W342" s="40" t="s">
        <v>76</v>
      </c>
      <c r="X342" s="32">
        <v>7500</v>
      </c>
      <c r="Y342" s="9">
        <v>1443</v>
      </c>
      <c r="Z342" s="9">
        <f t="shared" si="153"/>
        <v>10822500</v>
      </c>
      <c r="AA342" s="23">
        <f t="shared" si="154"/>
        <v>12121200.000000002</v>
      </c>
      <c r="AB342" s="32">
        <v>15000</v>
      </c>
      <c r="AC342" s="9">
        <v>1443</v>
      </c>
      <c r="AD342" s="9">
        <f t="shared" si="155"/>
        <v>21645000</v>
      </c>
      <c r="AE342" s="23">
        <f>AD342*1.12</f>
        <v>24242400.000000004</v>
      </c>
      <c r="AF342" s="32">
        <v>15000</v>
      </c>
      <c r="AG342" s="9">
        <v>1443</v>
      </c>
      <c r="AH342" s="9">
        <f t="shared" si="156"/>
        <v>21645000</v>
      </c>
      <c r="AI342" s="23">
        <f>AH342*1.12</f>
        <v>24242400.000000004</v>
      </c>
      <c r="AJ342" s="32">
        <v>15000</v>
      </c>
      <c r="AK342" s="9">
        <v>1443</v>
      </c>
      <c r="AL342" s="9">
        <f t="shared" si="157"/>
        <v>21645000</v>
      </c>
      <c r="AM342" s="23">
        <f>AL342*1.12</f>
        <v>24242400.000000004</v>
      </c>
      <c r="AN342" s="32">
        <v>15000</v>
      </c>
      <c r="AO342" s="9">
        <v>1443</v>
      </c>
      <c r="AP342" s="9">
        <f t="shared" si="158"/>
        <v>21645000</v>
      </c>
      <c r="AQ342" s="23">
        <f>AP342*1.12</f>
        <v>24242400.000000004</v>
      </c>
      <c r="AR342" s="32">
        <v>15000</v>
      </c>
      <c r="AS342" s="9">
        <v>1443</v>
      </c>
      <c r="AT342" s="9">
        <f t="shared" si="159"/>
        <v>21645000</v>
      </c>
      <c r="AU342" s="23">
        <f t="shared" si="164"/>
        <v>24242400.000000004</v>
      </c>
      <c r="AV342" s="32">
        <v>15000</v>
      </c>
      <c r="AW342" s="9">
        <v>1443</v>
      </c>
      <c r="AX342" s="9">
        <f t="shared" si="160"/>
        <v>21645000</v>
      </c>
      <c r="AY342" s="23">
        <f t="shared" si="165"/>
        <v>24242400.000000004</v>
      </c>
      <c r="AZ342" s="32">
        <v>15000</v>
      </c>
      <c r="BA342" s="9">
        <v>1443</v>
      </c>
      <c r="BB342" s="9">
        <f t="shared" si="161"/>
        <v>21645000</v>
      </c>
      <c r="BC342" s="23">
        <f t="shared" si="166"/>
        <v>24242400.000000004</v>
      </c>
      <c r="BD342" s="32">
        <v>15000</v>
      </c>
      <c r="BE342" s="9">
        <v>1443</v>
      </c>
      <c r="BF342" s="9">
        <f t="shared" si="162"/>
        <v>21645000</v>
      </c>
      <c r="BG342" s="23">
        <f t="shared" si="167"/>
        <v>24242400.000000004</v>
      </c>
      <c r="BH342" s="32">
        <v>15000</v>
      </c>
      <c r="BI342" s="9">
        <v>1443</v>
      </c>
      <c r="BJ342" s="9">
        <f t="shared" si="163"/>
        <v>21645000</v>
      </c>
      <c r="BK342" s="23">
        <f t="shared" si="168"/>
        <v>24242400.000000004</v>
      </c>
      <c r="BL342" s="9"/>
      <c r="BM342" s="9"/>
      <c r="BN342" s="9">
        <f t="shared" si="169"/>
        <v>0</v>
      </c>
      <c r="BO342" s="9">
        <f t="shared" si="170"/>
        <v>0</v>
      </c>
      <c r="BP342" s="9"/>
      <c r="BQ342" s="9"/>
      <c r="BR342" s="9">
        <f t="shared" si="171"/>
        <v>0</v>
      </c>
      <c r="BS342" s="9">
        <f t="shared" si="172"/>
        <v>0</v>
      </c>
      <c r="BT342" s="9"/>
      <c r="BU342" s="9"/>
      <c r="BV342" s="9">
        <f t="shared" si="173"/>
        <v>0</v>
      </c>
      <c r="BW342" s="9">
        <f t="shared" si="174"/>
        <v>0</v>
      </c>
      <c r="BX342" s="9"/>
      <c r="BY342" s="9"/>
      <c r="BZ342" s="9">
        <f t="shared" si="175"/>
        <v>0</v>
      </c>
      <c r="CA342" s="9">
        <f t="shared" si="176"/>
        <v>0</v>
      </c>
      <c r="CB342" s="9"/>
      <c r="CC342" s="9"/>
      <c r="CD342" s="9">
        <f t="shared" si="177"/>
        <v>0</v>
      </c>
      <c r="CE342" s="9">
        <f t="shared" si="178"/>
        <v>0</v>
      </c>
      <c r="CF342" s="9"/>
      <c r="CG342" s="9"/>
      <c r="CH342" s="9">
        <f t="shared" si="179"/>
        <v>0</v>
      </c>
      <c r="CI342" s="9">
        <f t="shared" si="180"/>
        <v>0</v>
      </c>
      <c r="CJ342" s="9"/>
      <c r="CK342" s="9"/>
      <c r="CL342" s="9">
        <f t="shared" si="181"/>
        <v>0</v>
      </c>
      <c r="CM342" s="9">
        <f t="shared" si="182"/>
        <v>0</v>
      </c>
      <c r="CN342" s="9"/>
      <c r="CO342" s="9"/>
      <c r="CP342" s="9">
        <f t="shared" si="183"/>
        <v>0</v>
      </c>
      <c r="CQ342" s="9">
        <f t="shared" si="184"/>
        <v>0</v>
      </c>
      <c r="CR342" s="9"/>
      <c r="CS342" s="9"/>
      <c r="CT342" s="9">
        <f t="shared" si="185"/>
        <v>0</v>
      </c>
      <c r="CU342" s="9">
        <f t="shared" si="186"/>
        <v>0</v>
      </c>
      <c r="CV342" s="9"/>
      <c r="CW342" s="9"/>
      <c r="CX342" s="9">
        <f t="shared" si="187"/>
        <v>0</v>
      </c>
      <c r="CY342" s="9">
        <f t="shared" si="188"/>
        <v>0</v>
      </c>
      <c r="CZ342" s="9"/>
      <c r="DA342" s="9"/>
      <c r="DB342" s="9">
        <f t="shared" si="189"/>
        <v>0</v>
      </c>
      <c r="DC342" s="9">
        <f t="shared" si="190"/>
        <v>0</v>
      </c>
      <c r="DD342" s="9"/>
      <c r="DE342" s="9"/>
      <c r="DF342" s="9">
        <f t="shared" si="191"/>
        <v>0</v>
      </c>
      <c r="DG342" s="9">
        <f t="shared" si="192"/>
        <v>0</v>
      </c>
      <c r="DH342" s="9"/>
      <c r="DI342" s="9"/>
      <c r="DJ342" s="9">
        <f t="shared" si="193"/>
        <v>0</v>
      </c>
      <c r="DK342" s="9">
        <f t="shared" si="194"/>
        <v>0</v>
      </c>
      <c r="DL342" s="9"/>
      <c r="DM342" s="9"/>
      <c r="DN342" s="9">
        <f t="shared" si="195"/>
        <v>0</v>
      </c>
      <c r="DO342" s="9">
        <f t="shared" si="196"/>
        <v>0</v>
      </c>
      <c r="DP342" s="9"/>
      <c r="DQ342" s="9"/>
      <c r="DR342" s="9">
        <f t="shared" si="197"/>
        <v>0</v>
      </c>
      <c r="DS342" s="9">
        <f t="shared" si="198"/>
        <v>0</v>
      </c>
      <c r="DT342" s="9"/>
      <c r="DU342" s="9"/>
      <c r="DV342" s="9">
        <f t="shared" si="199"/>
        <v>0</v>
      </c>
      <c r="DW342" s="9">
        <f t="shared" si="200"/>
        <v>0</v>
      </c>
      <c r="DX342" s="9"/>
      <c r="DY342" s="9"/>
      <c r="DZ342" s="9">
        <f t="shared" si="201"/>
        <v>0</v>
      </c>
      <c r="EA342" s="9">
        <f t="shared" si="202"/>
        <v>0</v>
      </c>
      <c r="EB342" s="9"/>
      <c r="EC342" s="9"/>
      <c r="ED342" s="9"/>
      <c r="EE342" s="9"/>
      <c r="EF342" s="9"/>
      <c r="EG342" s="9"/>
      <c r="EH342" s="9"/>
      <c r="EI342" s="9"/>
      <c r="EJ342" s="23">
        <f t="shared" si="132"/>
        <v>142500</v>
      </c>
      <c r="EK342" s="23">
        <v>0</v>
      </c>
      <c r="EL342" s="23">
        <v>0</v>
      </c>
      <c r="EM342" s="29" t="s">
        <v>95</v>
      </c>
      <c r="EN342" s="20" t="s">
        <v>556</v>
      </c>
      <c r="EO342" s="20" t="s">
        <v>557</v>
      </c>
      <c r="EP342" s="20"/>
      <c r="EQ342" s="20"/>
      <c r="ER342" s="20"/>
      <c r="ES342" s="20"/>
      <c r="ET342" s="20"/>
      <c r="EU342" s="20"/>
      <c r="EV342" s="20"/>
      <c r="EW342" s="20"/>
      <c r="EX342" s="20"/>
      <c r="EY342" s="40" t="s">
        <v>558</v>
      </c>
      <c r="EZ342" s="10" t="s">
        <v>559</v>
      </c>
      <c r="FA342" s="46" t="s">
        <v>258</v>
      </c>
    </row>
    <row r="343" spans="1:157" ht="19.5" customHeight="1">
      <c r="A343" s="30" t="s">
        <v>588</v>
      </c>
      <c r="B343" s="40" t="s">
        <v>589</v>
      </c>
      <c r="C343" s="40" t="s">
        <v>590</v>
      </c>
      <c r="D343" s="40" t="s">
        <v>591</v>
      </c>
      <c r="E343" s="40" t="s">
        <v>65</v>
      </c>
      <c r="F343" s="40"/>
      <c r="G343" s="40"/>
      <c r="H343" s="40" t="s">
        <v>186</v>
      </c>
      <c r="I343" s="40">
        <v>710000000</v>
      </c>
      <c r="J343" s="40" t="s">
        <v>94</v>
      </c>
      <c r="K343" s="40" t="s">
        <v>592</v>
      </c>
      <c r="L343" s="40" t="s">
        <v>31</v>
      </c>
      <c r="M343" s="40">
        <v>710000000</v>
      </c>
      <c r="N343" s="40" t="s">
        <v>593</v>
      </c>
      <c r="O343" s="40"/>
      <c r="P343" s="40" t="s">
        <v>594</v>
      </c>
      <c r="Q343" s="40"/>
      <c r="R343" s="40"/>
      <c r="S343" s="40">
        <v>0</v>
      </c>
      <c r="T343" s="40">
        <v>0</v>
      </c>
      <c r="U343" s="40">
        <v>100</v>
      </c>
      <c r="V343" s="40" t="s">
        <v>250</v>
      </c>
      <c r="W343" s="40" t="s">
        <v>76</v>
      </c>
      <c r="X343" s="32">
        <v>1</v>
      </c>
      <c r="Y343" s="9">
        <v>8750000</v>
      </c>
      <c r="Z343" s="9">
        <v>8750000</v>
      </c>
      <c r="AA343" s="23">
        <v>9800000.000000002</v>
      </c>
      <c r="AB343" s="32">
        <v>1</v>
      </c>
      <c r="AC343" s="9">
        <v>35000000</v>
      </c>
      <c r="AD343" s="9">
        <v>35000000</v>
      </c>
      <c r="AE343" s="23">
        <v>39200000.00000001</v>
      </c>
      <c r="AF343" s="32">
        <v>1</v>
      </c>
      <c r="AG343" s="9">
        <v>35000000</v>
      </c>
      <c r="AH343" s="9">
        <v>35000000</v>
      </c>
      <c r="AI343" s="23">
        <v>39200000.00000001</v>
      </c>
      <c r="AJ343" s="32">
        <v>0</v>
      </c>
      <c r="AK343" s="9">
        <v>0</v>
      </c>
      <c r="AL343" s="9">
        <f t="shared" si="157"/>
        <v>0</v>
      </c>
      <c r="AM343" s="23">
        <f>AL343*1.12</f>
        <v>0</v>
      </c>
      <c r="AN343" s="32">
        <v>0</v>
      </c>
      <c r="AO343" s="9">
        <v>0</v>
      </c>
      <c r="AP343" s="9">
        <f t="shared" si="158"/>
        <v>0</v>
      </c>
      <c r="AQ343" s="23">
        <f>AP343*1.12</f>
        <v>0</v>
      </c>
      <c r="AR343" s="32">
        <v>0</v>
      </c>
      <c r="AS343" s="9">
        <v>0</v>
      </c>
      <c r="AT343" s="9">
        <f t="shared" si="159"/>
        <v>0</v>
      </c>
      <c r="AU343" s="23">
        <f t="shared" si="164"/>
        <v>0</v>
      </c>
      <c r="AV343" s="32">
        <v>0</v>
      </c>
      <c r="AW343" s="9">
        <v>0</v>
      </c>
      <c r="AX343" s="9">
        <f t="shared" si="160"/>
        <v>0</v>
      </c>
      <c r="AY343" s="23">
        <f t="shared" si="165"/>
        <v>0</v>
      </c>
      <c r="AZ343" s="32">
        <v>0</v>
      </c>
      <c r="BA343" s="9">
        <v>0</v>
      </c>
      <c r="BB343" s="9">
        <f t="shared" si="161"/>
        <v>0</v>
      </c>
      <c r="BC343" s="23">
        <f t="shared" si="166"/>
        <v>0</v>
      </c>
      <c r="BD343" s="32">
        <v>0</v>
      </c>
      <c r="BE343" s="9">
        <v>0</v>
      </c>
      <c r="BF343" s="9">
        <f t="shared" si="162"/>
        <v>0</v>
      </c>
      <c r="BG343" s="23">
        <f t="shared" si="167"/>
        <v>0</v>
      </c>
      <c r="BH343" s="32">
        <v>0</v>
      </c>
      <c r="BI343" s="9">
        <v>0</v>
      </c>
      <c r="BJ343" s="9">
        <f t="shared" si="163"/>
        <v>0</v>
      </c>
      <c r="BK343" s="23">
        <f t="shared" si="168"/>
        <v>0</v>
      </c>
      <c r="BL343" s="9"/>
      <c r="BM343" s="9"/>
      <c r="BN343" s="9">
        <v>0</v>
      </c>
      <c r="BO343" s="9">
        <v>0</v>
      </c>
      <c r="BP343" s="9"/>
      <c r="BQ343" s="9"/>
      <c r="BR343" s="9">
        <f>BP343*BQ343</f>
        <v>0</v>
      </c>
      <c r="BS343" s="9">
        <f>IF(AU343="С НДС",BR343*1.12,BR343)</f>
        <v>0</v>
      </c>
      <c r="BT343" s="9"/>
      <c r="BU343" s="9"/>
      <c r="BV343" s="9">
        <f>BT343*BU343</f>
        <v>0</v>
      </c>
      <c r="BW343" s="9">
        <f>IF(AY343="С НДС",BV343*1.12,BV343)</f>
        <v>0</v>
      </c>
      <c r="BX343" s="9"/>
      <c r="BY343" s="9"/>
      <c r="BZ343" s="9">
        <f>BX343*BY343</f>
        <v>0</v>
      </c>
      <c r="CA343" s="9">
        <f>IF(BC343="С НДС",BZ343*1.12,BZ343)</f>
        <v>0</v>
      </c>
      <c r="CB343" s="9"/>
      <c r="CC343" s="9"/>
      <c r="CD343" s="9">
        <f>CB343*CC343</f>
        <v>0</v>
      </c>
      <c r="CE343" s="9">
        <f>IF(BG343="С НДС",CD343*1.12,CD343)</f>
        <v>0</v>
      </c>
      <c r="CF343" s="9"/>
      <c r="CG343" s="9"/>
      <c r="CH343" s="9">
        <f>CF343*CG343</f>
        <v>0</v>
      </c>
      <c r="CI343" s="9">
        <f>IF(BK343="С НДС",CH343*1.12,CH343)</f>
        <v>0</v>
      </c>
      <c r="CJ343" s="9"/>
      <c r="CK343" s="9"/>
      <c r="CL343" s="9">
        <f>CJ343*CK343</f>
        <v>0</v>
      </c>
      <c r="CM343" s="9">
        <f>IF(BO343="С НДС",CL343*1.12,CL343)</f>
        <v>0</v>
      </c>
      <c r="CN343" s="9"/>
      <c r="CO343" s="9"/>
      <c r="CP343" s="9">
        <f>CN343*CO343</f>
        <v>0</v>
      </c>
      <c r="CQ343" s="9">
        <f>IF(BS343="С НДС",CP343*1.12,CP343)</f>
        <v>0</v>
      </c>
      <c r="CR343" s="9"/>
      <c r="CS343" s="9"/>
      <c r="CT343" s="9">
        <f>CR343*CS343</f>
        <v>0</v>
      </c>
      <c r="CU343" s="9">
        <f>IF(BW343="С НДС",CT343*1.12,CT343)</f>
        <v>0</v>
      </c>
      <c r="CV343" s="9"/>
      <c r="CW343" s="9"/>
      <c r="CX343" s="9">
        <f>CV343*CW343</f>
        <v>0</v>
      </c>
      <c r="CY343" s="9">
        <f>IF(CA343="С НДС",CX343*1.12,CX343)</f>
        <v>0</v>
      </c>
      <c r="CZ343" s="9"/>
      <c r="DA343" s="9"/>
      <c r="DB343" s="9">
        <f>CZ343*DA343</f>
        <v>0</v>
      </c>
      <c r="DC343" s="9">
        <f>IF(CE343="С НДС",DB343*1.12,DB343)</f>
        <v>0</v>
      </c>
      <c r="DD343" s="9"/>
      <c r="DE343" s="9"/>
      <c r="DF343" s="9">
        <f>DD343*DE343</f>
        <v>0</v>
      </c>
      <c r="DG343" s="9">
        <f>IF(CI343="С НДС",DF343*1.12,DF343)</f>
        <v>0</v>
      </c>
      <c r="DH343" s="9"/>
      <c r="DI343" s="9"/>
      <c r="DJ343" s="9">
        <f>DH343*DI343</f>
        <v>0</v>
      </c>
      <c r="DK343" s="9">
        <f>IF(CM343="С НДС",DJ343*1.12,DJ343)</f>
        <v>0</v>
      </c>
      <c r="DL343" s="9"/>
      <c r="DM343" s="9"/>
      <c r="DN343" s="9">
        <f>DL343*DM343</f>
        <v>0</v>
      </c>
      <c r="DO343" s="9">
        <f>IF(CQ343="С НДС",DN343*1.12,DN343)</f>
        <v>0</v>
      </c>
      <c r="DP343" s="9"/>
      <c r="DQ343" s="9"/>
      <c r="DR343" s="9">
        <f>DP343*DQ343</f>
        <v>0</v>
      </c>
      <c r="DS343" s="9">
        <f>IF(CU343="С НДС",DR343*1.12,DR343)</f>
        <v>0</v>
      </c>
      <c r="DT343" s="9"/>
      <c r="DU343" s="9"/>
      <c r="DV343" s="9">
        <f>DT343*DU343</f>
        <v>0</v>
      </c>
      <c r="DW343" s="9">
        <f>IF(CY343="С НДС",DV343*1.12,DV343)</f>
        <v>0</v>
      </c>
      <c r="DX343" s="9"/>
      <c r="DY343" s="9"/>
      <c r="DZ343" s="9">
        <f>DX343*DY343</f>
        <v>0</v>
      </c>
      <c r="EA343" s="9">
        <f>IF(DC343="С НДС",DZ343*1.12,DZ343)</f>
        <v>0</v>
      </c>
      <c r="EB343" s="9"/>
      <c r="EC343" s="9"/>
      <c r="ED343" s="9"/>
      <c r="EE343" s="9"/>
      <c r="EF343" s="9"/>
      <c r="EG343" s="9"/>
      <c r="EH343" s="9"/>
      <c r="EI343" s="9"/>
      <c r="EJ343" s="23">
        <v>1</v>
      </c>
      <c r="EK343" s="9">
        <f aca="true" t="shared" si="203" ref="EK343:EK350">SUM(AT343,AP343,AL343,AD343,Z343,AH343)</f>
        <v>78750000</v>
      </c>
      <c r="EL343" s="9">
        <f aca="true" t="shared" si="204" ref="EL343:EL350">IF(W343="С НДС",EK343*1.12,EK343)</f>
        <v>88200000.00000001</v>
      </c>
      <c r="EM343" s="29" t="s">
        <v>95</v>
      </c>
      <c r="EN343" s="20" t="s">
        <v>595</v>
      </c>
      <c r="EO343" s="20" t="s">
        <v>596</v>
      </c>
      <c r="EP343" s="20"/>
      <c r="EQ343" s="20"/>
      <c r="ER343" s="20"/>
      <c r="ES343" s="20"/>
      <c r="ET343" s="20"/>
      <c r="EU343" s="20"/>
      <c r="EV343" s="20"/>
      <c r="EW343" s="20"/>
      <c r="EX343" s="20"/>
      <c r="EY343" s="40" t="s">
        <v>597</v>
      </c>
      <c r="EZ343" s="10" t="s">
        <v>598</v>
      </c>
      <c r="FA343" s="46" t="s">
        <v>599</v>
      </c>
    </row>
    <row r="344" spans="1:157" ht="19.5" customHeight="1">
      <c r="A344" s="30" t="s">
        <v>613</v>
      </c>
      <c r="B344" s="40" t="s">
        <v>225</v>
      </c>
      <c r="C344" s="40" t="s">
        <v>226</v>
      </c>
      <c r="D344" s="40" t="s">
        <v>226</v>
      </c>
      <c r="E344" s="40" t="s">
        <v>66</v>
      </c>
      <c r="F344" s="40" t="s">
        <v>60</v>
      </c>
      <c r="G344" s="40" t="s">
        <v>67</v>
      </c>
      <c r="H344" s="40">
        <v>100</v>
      </c>
      <c r="I344" s="40">
        <v>710000000</v>
      </c>
      <c r="J344" s="40" t="s">
        <v>227</v>
      </c>
      <c r="K344" s="40" t="s">
        <v>592</v>
      </c>
      <c r="L344" s="40" t="s">
        <v>31</v>
      </c>
      <c r="M344" s="40" t="s">
        <v>194</v>
      </c>
      <c r="N344" s="40" t="s">
        <v>195</v>
      </c>
      <c r="O344" s="40"/>
      <c r="P344" s="40" t="s">
        <v>216</v>
      </c>
      <c r="Q344" s="40"/>
      <c r="R344" s="40"/>
      <c r="S344" s="40">
        <v>0</v>
      </c>
      <c r="T344" s="40">
        <v>100</v>
      </c>
      <c r="U344" s="40">
        <v>0</v>
      </c>
      <c r="V344" s="40" t="s">
        <v>228</v>
      </c>
      <c r="W344" s="40" t="s">
        <v>76</v>
      </c>
      <c r="X344" s="32">
        <v>67606.61</v>
      </c>
      <c r="Y344" s="9">
        <v>907</v>
      </c>
      <c r="Z344" s="9">
        <f>X344*Y344</f>
        <v>61319195.27</v>
      </c>
      <c r="AA344" s="9">
        <f>IF(W344="С НДС",Z344*1.12,Z344)</f>
        <v>68677498.70240001</v>
      </c>
      <c r="AB344" s="32">
        <v>54750</v>
      </c>
      <c r="AC344" s="9">
        <v>907</v>
      </c>
      <c r="AD344" s="9">
        <f>AB344*AC344</f>
        <v>49658250</v>
      </c>
      <c r="AE344" s="9">
        <f>IF(W344="С НДС",AD344*1.12,AD344)</f>
        <v>55617240.00000001</v>
      </c>
      <c r="AF344" s="32">
        <v>54750</v>
      </c>
      <c r="AG344" s="9">
        <v>907</v>
      </c>
      <c r="AH344" s="9">
        <f>AF344*AG344</f>
        <v>49658250</v>
      </c>
      <c r="AI344" s="9">
        <f>IF(W344="С НДС",AH344*1.12,AH344)</f>
        <v>55617240.00000001</v>
      </c>
      <c r="AJ344" s="32">
        <v>54750</v>
      </c>
      <c r="AK344" s="9">
        <v>907</v>
      </c>
      <c r="AL344" s="9">
        <f>AJ344*AK344</f>
        <v>49658250</v>
      </c>
      <c r="AM344" s="9">
        <f>IF(W344="С НДС",AL344*1.12,AL344)</f>
        <v>55617240.00000001</v>
      </c>
      <c r="AN344" s="32">
        <v>54750</v>
      </c>
      <c r="AO344" s="9">
        <v>907</v>
      </c>
      <c r="AP344" s="9">
        <f>AN344*AO344</f>
        <v>49658250</v>
      </c>
      <c r="AQ344" s="9">
        <f>IF(W344="С НДС",AP344*1.12,AP344)</f>
        <v>55617240.00000001</v>
      </c>
      <c r="AR344" s="32"/>
      <c r="AS344" s="9"/>
      <c r="AT344" s="9">
        <f>AR344*AS344</f>
        <v>0</v>
      </c>
      <c r="AU344" s="23">
        <f t="shared" si="164"/>
        <v>0</v>
      </c>
      <c r="AV344" s="32"/>
      <c r="AW344" s="9"/>
      <c r="AX344" s="9">
        <f>AV344*AW344</f>
        <v>0</v>
      </c>
      <c r="AY344" s="23">
        <f t="shared" si="165"/>
        <v>0</v>
      </c>
      <c r="AZ344" s="32"/>
      <c r="BA344" s="9"/>
      <c r="BB344" s="9">
        <f>AZ344*BA344</f>
        <v>0</v>
      </c>
      <c r="BC344" s="23">
        <f t="shared" si="166"/>
        <v>0</v>
      </c>
      <c r="BD344" s="32"/>
      <c r="BE344" s="9"/>
      <c r="BF344" s="9">
        <f>BD344*BE344</f>
        <v>0</v>
      </c>
      <c r="BG344" s="23">
        <f t="shared" si="167"/>
        <v>0</v>
      </c>
      <c r="BH344" s="32"/>
      <c r="BI344" s="9"/>
      <c r="BJ344" s="9">
        <f>BH344*BI344</f>
        <v>0</v>
      </c>
      <c r="BK344" s="23">
        <f t="shared" si="168"/>
        <v>0</v>
      </c>
      <c r="BL344" s="9"/>
      <c r="BM344" s="9"/>
      <c r="BN344" s="9">
        <v>0</v>
      </c>
      <c r="BO344" s="9">
        <v>0</v>
      </c>
      <c r="BP344" s="9"/>
      <c r="BQ344" s="9"/>
      <c r="BR344" s="9">
        <f>BP344*BQ344</f>
        <v>0</v>
      </c>
      <c r="BS344" s="9">
        <f>IF(AU344="С НДС",BR344*1.12,BR344)</f>
        <v>0</v>
      </c>
      <c r="BT344" s="9"/>
      <c r="BU344" s="9"/>
      <c r="BV344" s="9">
        <f>BT344*BU344</f>
        <v>0</v>
      </c>
      <c r="BW344" s="9">
        <f>IF(AY344="С НДС",BV344*1.12,BV344)</f>
        <v>0</v>
      </c>
      <c r="BX344" s="9"/>
      <c r="BY344" s="9"/>
      <c r="BZ344" s="9">
        <f>BX344*BY344</f>
        <v>0</v>
      </c>
      <c r="CA344" s="9">
        <f>IF(BC344="С НДС",BZ344*1.12,BZ344)</f>
        <v>0</v>
      </c>
      <c r="CB344" s="9"/>
      <c r="CC344" s="9"/>
      <c r="CD344" s="9">
        <f>CB344*CC344</f>
        <v>0</v>
      </c>
      <c r="CE344" s="9">
        <f>IF(BG344="С НДС",CD344*1.12,CD344)</f>
        <v>0</v>
      </c>
      <c r="CF344" s="9"/>
      <c r="CG344" s="9"/>
      <c r="CH344" s="9">
        <f>CF344*CG344</f>
        <v>0</v>
      </c>
      <c r="CI344" s="9">
        <f>IF(BK344="С НДС",CH344*1.12,CH344)</f>
        <v>0</v>
      </c>
      <c r="CJ344" s="9"/>
      <c r="CK344" s="9"/>
      <c r="CL344" s="9">
        <f>CJ344*CK344</f>
        <v>0</v>
      </c>
      <c r="CM344" s="9">
        <f>IF(BO344="С НДС",CL344*1.12,CL344)</f>
        <v>0</v>
      </c>
      <c r="CN344" s="9"/>
      <c r="CO344" s="9"/>
      <c r="CP344" s="9">
        <f>CN344*CO344</f>
        <v>0</v>
      </c>
      <c r="CQ344" s="9">
        <f>IF(BS344="С НДС",CP344*1.12,CP344)</f>
        <v>0</v>
      </c>
      <c r="CR344" s="9"/>
      <c r="CS344" s="9"/>
      <c r="CT344" s="9">
        <f>CR344*CS344</f>
        <v>0</v>
      </c>
      <c r="CU344" s="9">
        <f>IF(BW344="С НДС",CT344*1.12,CT344)</f>
        <v>0</v>
      </c>
      <c r="CV344" s="9"/>
      <c r="CW344" s="9"/>
      <c r="CX344" s="9">
        <f>CV344*CW344</f>
        <v>0</v>
      </c>
      <c r="CY344" s="9">
        <f>IF(CA344="С НДС",CX344*1.12,CX344)</f>
        <v>0</v>
      </c>
      <c r="CZ344" s="9"/>
      <c r="DA344" s="9"/>
      <c r="DB344" s="9">
        <f>CZ344*DA344</f>
        <v>0</v>
      </c>
      <c r="DC344" s="9">
        <f>IF(CE344="С НДС",DB344*1.12,DB344)</f>
        <v>0</v>
      </c>
      <c r="DD344" s="9"/>
      <c r="DE344" s="9"/>
      <c r="DF344" s="9">
        <f>DD344*DE344</f>
        <v>0</v>
      </c>
      <c r="DG344" s="9">
        <f>IF(CI344="С НДС",DF344*1.12,DF344)</f>
        <v>0</v>
      </c>
      <c r="DH344" s="9"/>
      <c r="DI344" s="9"/>
      <c r="DJ344" s="9">
        <f>DH344*DI344</f>
        <v>0</v>
      </c>
      <c r="DK344" s="9">
        <f>IF(CM344="С НДС",DJ344*1.12,DJ344)</f>
        <v>0</v>
      </c>
      <c r="DL344" s="9"/>
      <c r="DM344" s="9"/>
      <c r="DN344" s="9">
        <f>DL344*DM344</f>
        <v>0</v>
      </c>
      <c r="DO344" s="9">
        <f>IF(CQ344="С НДС",DN344*1.12,DN344)</f>
        <v>0</v>
      </c>
      <c r="DP344" s="9"/>
      <c r="DQ344" s="9"/>
      <c r="DR344" s="9">
        <f>DP344*DQ344</f>
        <v>0</v>
      </c>
      <c r="DS344" s="9">
        <f>IF(CU344="С НДС",DR344*1.12,DR344)</f>
        <v>0</v>
      </c>
      <c r="DT344" s="9"/>
      <c r="DU344" s="9"/>
      <c r="DV344" s="9">
        <f>DT344*DU344</f>
        <v>0</v>
      </c>
      <c r="DW344" s="9">
        <f>IF(CY344="С НДС",DV344*1.12,DV344)</f>
        <v>0</v>
      </c>
      <c r="DX344" s="9"/>
      <c r="DY344" s="9"/>
      <c r="DZ344" s="9">
        <f>DX344*DY344</f>
        <v>0</v>
      </c>
      <c r="EA344" s="9">
        <f>IF(DC344="С НДС",DZ344*1.12,DZ344)</f>
        <v>0</v>
      </c>
      <c r="EB344" s="9"/>
      <c r="EC344" s="9"/>
      <c r="ED344" s="9"/>
      <c r="EE344" s="9"/>
      <c r="EF344" s="9"/>
      <c r="EG344" s="9"/>
      <c r="EH344" s="9"/>
      <c r="EI344" s="9"/>
      <c r="EJ344" s="23">
        <f t="shared" si="132"/>
        <v>286606.61</v>
      </c>
      <c r="EK344" s="9">
        <v>0</v>
      </c>
      <c r="EL344" s="9">
        <v>0</v>
      </c>
      <c r="EM344" s="29" t="s">
        <v>95</v>
      </c>
      <c r="EN344" s="20" t="s">
        <v>231</v>
      </c>
      <c r="EO344" s="20" t="s">
        <v>232</v>
      </c>
      <c r="EP344" s="20"/>
      <c r="EQ344" s="20"/>
      <c r="ER344" s="20"/>
      <c r="ES344" s="20"/>
      <c r="ET344" s="20"/>
      <c r="EU344" s="20"/>
      <c r="EV344" s="20"/>
      <c r="EW344" s="20"/>
      <c r="EX344" s="20"/>
      <c r="EY344" s="40" t="s">
        <v>616</v>
      </c>
      <c r="EZ344" s="10" t="s">
        <v>615</v>
      </c>
      <c r="FA344" s="46" t="s">
        <v>258</v>
      </c>
    </row>
    <row r="345" spans="1:157" ht="19.5" customHeight="1">
      <c r="A345" s="30" t="s">
        <v>614</v>
      </c>
      <c r="B345" s="40" t="s">
        <v>225</v>
      </c>
      <c r="C345" s="40" t="s">
        <v>226</v>
      </c>
      <c r="D345" s="40" t="s">
        <v>226</v>
      </c>
      <c r="E345" s="40" t="s">
        <v>66</v>
      </c>
      <c r="F345" s="40" t="s">
        <v>60</v>
      </c>
      <c r="G345" s="40" t="s">
        <v>67</v>
      </c>
      <c r="H345" s="40">
        <v>100</v>
      </c>
      <c r="I345" s="40">
        <v>710000000</v>
      </c>
      <c r="J345" s="40" t="s">
        <v>227</v>
      </c>
      <c r="K345" s="40" t="s">
        <v>592</v>
      </c>
      <c r="L345" s="40" t="s">
        <v>31</v>
      </c>
      <c r="M345" s="40" t="s">
        <v>194</v>
      </c>
      <c r="N345" s="40" t="s">
        <v>195</v>
      </c>
      <c r="O345" s="40"/>
      <c r="P345" s="40" t="s">
        <v>216</v>
      </c>
      <c r="Q345" s="40"/>
      <c r="R345" s="40"/>
      <c r="S345" s="40">
        <v>0</v>
      </c>
      <c r="T345" s="40">
        <v>100</v>
      </c>
      <c r="U345" s="40">
        <v>0</v>
      </c>
      <c r="V345" s="40" t="s">
        <v>228</v>
      </c>
      <c r="W345" s="40" t="s">
        <v>76</v>
      </c>
      <c r="X345" s="32">
        <v>357645.77</v>
      </c>
      <c r="Y345" s="9">
        <v>610</v>
      </c>
      <c r="Z345" s="9">
        <f>X345*Y345</f>
        <v>218163919.70000002</v>
      </c>
      <c r="AA345" s="9">
        <f>IF(W345="С НДС",Z345*1.12,Z345)</f>
        <v>244343590.06400004</v>
      </c>
      <c r="AB345" s="32">
        <v>155125</v>
      </c>
      <c r="AC345" s="9">
        <v>610</v>
      </c>
      <c r="AD345" s="9">
        <f>AB345*AC345</f>
        <v>94626250</v>
      </c>
      <c r="AE345" s="9">
        <f>IF(W345="С НДС",AD345*1.12,AD345)</f>
        <v>105981400.00000001</v>
      </c>
      <c r="AF345" s="32">
        <v>155125</v>
      </c>
      <c r="AG345" s="9">
        <v>610</v>
      </c>
      <c r="AH345" s="9">
        <f>AF345*AG345</f>
        <v>94626250</v>
      </c>
      <c r="AI345" s="9">
        <f>IF(W345="С НДС",AH345*1.12,AH345)</f>
        <v>105981400.00000001</v>
      </c>
      <c r="AJ345" s="32">
        <v>155125</v>
      </c>
      <c r="AK345" s="9">
        <v>610</v>
      </c>
      <c r="AL345" s="9">
        <f>AJ345*AK345</f>
        <v>94626250</v>
      </c>
      <c r="AM345" s="9">
        <f>IF(W345="С НДС",AL345*1.12,AL345)</f>
        <v>105981400.00000001</v>
      </c>
      <c r="AN345" s="32">
        <v>155125</v>
      </c>
      <c r="AO345" s="9">
        <v>610</v>
      </c>
      <c r="AP345" s="9">
        <f>AN345*AO345</f>
        <v>94626250</v>
      </c>
      <c r="AQ345" s="9">
        <f>IF(W345="С НДС",AP345*1.12,AP345)</f>
        <v>105981400.00000001</v>
      </c>
      <c r="AR345" s="32"/>
      <c r="AS345" s="9"/>
      <c r="AT345" s="9">
        <f>AR345*AS345</f>
        <v>0</v>
      </c>
      <c r="AU345" s="23">
        <f t="shared" si="164"/>
        <v>0</v>
      </c>
      <c r="AV345" s="32"/>
      <c r="AW345" s="9"/>
      <c r="AX345" s="9">
        <f>AV345*AW345</f>
        <v>0</v>
      </c>
      <c r="AY345" s="23">
        <f t="shared" si="165"/>
        <v>0</v>
      </c>
      <c r="AZ345" s="32"/>
      <c r="BA345" s="9"/>
      <c r="BB345" s="9">
        <f>AZ345*BA345</f>
        <v>0</v>
      </c>
      <c r="BC345" s="23">
        <f t="shared" si="166"/>
        <v>0</v>
      </c>
      <c r="BD345" s="32"/>
      <c r="BE345" s="9"/>
      <c r="BF345" s="9">
        <f>BD345*BE345</f>
        <v>0</v>
      </c>
      <c r="BG345" s="23">
        <f t="shared" si="167"/>
        <v>0</v>
      </c>
      <c r="BH345" s="32"/>
      <c r="BI345" s="9"/>
      <c r="BJ345" s="9">
        <f>BH345*BI345</f>
        <v>0</v>
      </c>
      <c r="BK345" s="23">
        <f t="shared" si="168"/>
        <v>0</v>
      </c>
      <c r="BL345" s="9"/>
      <c r="BM345" s="9"/>
      <c r="BN345" s="9">
        <v>0</v>
      </c>
      <c r="BO345" s="9">
        <v>0</v>
      </c>
      <c r="BP345" s="9"/>
      <c r="BQ345" s="9"/>
      <c r="BR345" s="9">
        <f>BP345*BQ345</f>
        <v>0</v>
      </c>
      <c r="BS345" s="9">
        <f>IF(AU345="С НДС",BR345*1.12,BR345)</f>
        <v>0</v>
      </c>
      <c r="BT345" s="9"/>
      <c r="BU345" s="9"/>
      <c r="BV345" s="9">
        <f>BT345*BU345</f>
        <v>0</v>
      </c>
      <c r="BW345" s="9">
        <f>IF(AY345="С НДС",BV345*1.12,BV345)</f>
        <v>0</v>
      </c>
      <c r="BX345" s="9"/>
      <c r="BY345" s="9"/>
      <c r="BZ345" s="9">
        <f>BX345*BY345</f>
        <v>0</v>
      </c>
      <c r="CA345" s="9">
        <f>IF(BC345="С НДС",BZ345*1.12,BZ345)</f>
        <v>0</v>
      </c>
      <c r="CB345" s="9"/>
      <c r="CC345" s="9"/>
      <c r="CD345" s="9">
        <f>CB345*CC345</f>
        <v>0</v>
      </c>
      <c r="CE345" s="9">
        <f>IF(BG345="С НДС",CD345*1.12,CD345)</f>
        <v>0</v>
      </c>
      <c r="CF345" s="9"/>
      <c r="CG345" s="9"/>
      <c r="CH345" s="9">
        <f>CF345*CG345</f>
        <v>0</v>
      </c>
      <c r="CI345" s="9">
        <f>IF(BK345="С НДС",CH345*1.12,CH345)</f>
        <v>0</v>
      </c>
      <c r="CJ345" s="9"/>
      <c r="CK345" s="9"/>
      <c r="CL345" s="9">
        <f>CJ345*CK345</f>
        <v>0</v>
      </c>
      <c r="CM345" s="9">
        <f>IF(BO345="С НДС",CL345*1.12,CL345)</f>
        <v>0</v>
      </c>
      <c r="CN345" s="9"/>
      <c r="CO345" s="9"/>
      <c r="CP345" s="9">
        <f>CN345*CO345</f>
        <v>0</v>
      </c>
      <c r="CQ345" s="9">
        <f>IF(BS345="С НДС",CP345*1.12,CP345)</f>
        <v>0</v>
      </c>
      <c r="CR345" s="9"/>
      <c r="CS345" s="9"/>
      <c r="CT345" s="9">
        <f>CR345*CS345</f>
        <v>0</v>
      </c>
      <c r="CU345" s="9">
        <f>IF(BW345="С НДС",CT345*1.12,CT345)</f>
        <v>0</v>
      </c>
      <c r="CV345" s="9"/>
      <c r="CW345" s="9"/>
      <c r="CX345" s="9">
        <f>CV345*CW345</f>
        <v>0</v>
      </c>
      <c r="CY345" s="9">
        <f>IF(CA345="С НДС",CX345*1.12,CX345)</f>
        <v>0</v>
      </c>
      <c r="CZ345" s="9"/>
      <c r="DA345" s="9"/>
      <c r="DB345" s="9">
        <f>CZ345*DA345</f>
        <v>0</v>
      </c>
      <c r="DC345" s="9">
        <f>IF(CE345="С НДС",DB345*1.12,DB345)</f>
        <v>0</v>
      </c>
      <c r="DD345" s="9"/>
      <c r="DE345" s="9"/>
      <c r="DF345" s="9">
        <f>DD345*DE345</f>
        <v>0</v>
      </c>
      <c r="DG345" s="9">
        <f>IF(CI345="С НДС",DF345*1.12,DF345)</f>
        <v>0</v>
      </c>
      <c r="DH345" s="9"/>
      <c r="DI345" s="9"/>
      <c r="DJ345" s="9">
        <f>DH345*DI345</f>
        <v>0</v>
      </c>
      <c r="DK345" s="9">
        <f>IF(CM345="С НДС",DJ345*1.12,DJ345)</f>
        <v>0</v>
      </c>
      <c r="DL345" s="9"/>
      <c r="DM345" s="9"/>
      <c r="DN345" s="9">
        <f>DL345*DM345</f>
        <v>0</v>
      </c>
      <c r="DO345" s="9">
        <f>IF(CQ345="С НДС",DN345*1.12,DN345)</f>
        <v>0</v>
      </c>
      <c r="DP345" s="9"/>
      <c r="DQ345" s="9"/>
      <c r="DR345" s="9">
        <f>DP345*DQ345</f>
        <v>0</v>
      </c>
      <c r="DS345" s="9">
        <f>IF(CU345="С НДС",DR345*1.12,DR345)</f>
        <v>0</v>
      </c>
      <c r="DT345" s="9"/>
      <c r="DU345" s="9"/>
      <c r="DV345" s="9">
        <f>DT345*DU345</f>
        <v>0</v>
      </c>
      <c r="DW345" s="9">
        <f>IF(CY345="С НДС",DV345*1.12,DV345)</f>
        <v>0</v>
      </c>
      <c r="DX345" s="9"/>
      <c r="DY345" s="9"/>
      <c r="DZ345" s="9">
        <f>DX345*DY345</f>
        <v>0</v>
      </c>
      <c r="EA345" s="9">
        <f>IF(DC345="С НДС",DZ345*1.12,DZ345)</f>
        <v>0</v>
      </c>
      <c r="EB345" s="9"/>
      <c r="EC345" s="9"/>
      <c r="ED345" s="9"/>
      <c r="EE345" s="9"/>
      <c r="EF345" s="9"/>
      <c r="EG345" s="9"/>
      <c r="EH345" s="9"/>
      <c r="EI345" s="9"/>
      <c r="EJ345" s="23">
        <f t="shared" si="132"/>
        <v>978145.77</v>
      </c>
      <c r="EK345" s="9">
        <v>0</v>
      </c>
      <c r="EL345" s="9">
        <v>0</v>
      </c>
      <c r="EM345" s="29" t="s">
        <v>95</v>
      </c>
      <c r="EN345" s="20" t="s">
        <v>229</v>
      </c>
      <c r="EO345" s="20" t="s">
        <v>230</v>
      </c>
      <c r="EP345" s="20"/>
      <c r="EQ345" s="20"/>
      <c r="ER345" s="20"/>
      <c r="ES345" s="20"/>
      <c r="ET345" s="20"/>
      <c r="EU345" s="20"/>
      <c r="EV345" s="20"/>
      <c r="EW345" s="20"/>
      <c r="EX345" s="20"/>
      <c r="EY345" s="40" t="s">
        <v>616</v>
      </c>
      <c r="EZ345" s="10" t="s">
        <v>615</v>
      </c>
      <c r="FA345" s="46" t="s">
        <v>258</v>
      </c>
    </row>
    <row r="346" spans="1:157" ht="19.5" customHeight="1">
      <c r="A346" s="30" t="s">
        <v>702</v>
      </c>
      <c r="B346" s="40" t="s">
        <v>703</v>
      </c>
      <c r="C346" s="40" t="s">
        <v>704</v>
      </c>
      <c r="D346" s="40" t="s">
        <v>704</v>
      </c>
      <c r="E346" s="40" t="s">
        <v>66</v>
      </c>
      <c r="F346" s="40" t="s">
        <v>61</v>
      </c>
      <c r="G346" s="40"/>
      <c r="H346" s="40" t="s">
        <v>88</v>
      </c>
      <c r="I346" s="40">
        <v>710000000</v>
      </c>
      <c r="J346" s="40" t="s">
        <v>94</v>
      </c>
      <c r="K346" s="40" t="s">
        <v>626</v>
      </c>
      <c r="L346" s="40" t="s">
        <v>31</v>
      </c>
      <c r="M346" s="40" t="s">
        <v>194</v>
      </c>
      <c r="N346" s="40" t="s">
        <v>625</v>
      </c>
      <c r="O346" s="40"/>
      <c r="P346" s="40" t="s">
        <v>216</v>
      </c>
      <c r="Q346" s="40"/>
      <c r="R346" s="40"/>
      <c r="S346" s="40">
        <v>0</v>
      </c>
      <c r="T346" s="40">
        <v>0</v>
      </c>
      <c r="U346" s="40">
        <v>100</v>
      </c>
      <c r="V346" s="40" t="s">
        <v>89</v>
      </c>
      <c r="W346" s="40" t="s">
        <v>76</v>
      </c>
      <c r="X346" s="32"/>
      <c r="Y346" s="9"/>
      <c r="Z346" s="9"/>
      <c r="AA346" s="9"/>
      <c r="AB346" s="32">
        <v>13104</v>
      </c>
      <c r="AC346" s="9">
        <v>1490.18</v>
      </c>
      <c r="AD346" s="9">
        <v>19527318.720000003</v>
      </c>
      <c r="AE346" s="9">
        <v>21870596.966400005</v>
      </c>
      <c r="AF346" s="32">
        <v>13563</v>
      </c>
      <c r="AG346" s="9">
        <v>1490.18</v>
      </c>
      <c r="AH346" s="9">
        <v>20211311.34</v>
      </c>
      <c r="AI346" s="9">
        <v>22636668.7008</v>
      </c>
      <c r="AJ346" s="32">
        <v>14037</v>
      </c>
      <c r="AK346" s="9">
        <v>1490.18</v>
      </c>
      <c r="AL346" s="9">
        <v>20917656.66</v>
      </c>
      <c r="AM346" s="9">
        <v>23427775.459200002</v>
      </c>
      <c r="AN346" s="32">
        <v>14529</v>
      </c>
      <c r="AO346" s="9">
        <v>1490.18</v>
      </c>
      <c r="AP346" s="9">
        <v>21650825.220000003</v>
      </c>
      <c r="AQ346" s="9">
        <v>24248924.246400006</v>
      </c>
      <c r="AR346" s="32"/>
      <c r="AS346" s="9"/>
      <c r="AT346" s="9">
        <v>0</v>
      </c>
      <c r="AU346" s="23">
        <v>0</v>
      </c>
      <c r="AV346" s="32"/>
      <c r="AW346" s="9"/>
      <c r="AX346" s="9">
        <v>0</v>
      </c>
      <c r="AY346" s="23">
        <v>0</v>
      </c>
      <c r="AZ346" s="32"/>
      <c r="BA346" s="9"/>
      <c r="BB346" s="9">
        <v>0</v>
      </c>
      <c r="BC346" s="23">
        <v>0</v>
      </c>
      <c r="BD346" s="32"/>
      <c r="BE346" s="9"/>
      <c r="BF346" s="9">
        <v>0</v>
      </c>
      <c r="BG346" s="23">
        <v>0</v>
      </c>
      <c r="BH346" s="32"/>
      <c r="BI346" s="9"/>
      <c r="BJ346" s="9">
        <v>0</v>
      </c>
      <c r="BK346" s="23">
        <v>0</v>
      </c>
      <c r="BL346" s="9"/>
      <c r="BM346" s="9"/>
      <c r="BN346" s="9">
        <v>0</v>
      </c>
      <c r="BO346" s="9">
        <v>0</v>
      </c>
      <c r="BP346" s="9"/>
      <c r="BQ346" s="9"/>
      <c r="BR346" s="9">
        <v>0</v>
      </c>
      <c r="BS346" s="9">
        <v>0</v>
      </c>
      <c r="BT346" s="9"/>
      <c r="BU346" s="9"/>
      <c r="BV346" s="9">
        <v>0</v>
      </c>
      <c r="BW346" s="9">
        <v>0</v>
      </c>
      <c r="BX346" s="9"/>
      <c r="BY346" s="9"/>
      <c r="BZ346" s="9">
        <v>0</v>
      </c>
      <c r="CA346" s="9">
        <v>0</v>
      </c>
      <c r="CB346" s="9"/>
      <c r="CC346" s="9"/>
      <c r="CD346" s="9">
        <v>0</v>
      </c>
      <c r="CE346" s="9">
        <v>0</v>
      </c>
      <c r="CF346" s="9"/>
      <c r="CG346" s="9"/>
      <c r="CH346" s="9">
        <v>0</v>
      </c>
      <c r="CI346" s="9">
        <v>0</v>
      </c>
      <c r="CJ346" s="9"/>
      <c r="CK346" s="9"/>
      <c r="CL346" s="9">
        <v>0</v>
      </c>
      <c r="CM346" s="9">
        <v>0</v>
      </c>
      <c r="CN346" s="9"/>
      <c r="CO346" s="9"/>
      <c r="CP346" s="9">
        <v>0</v>
      </c>
      <c r="CQ346" s="9">
        <v>0</v>
      </c>
      <c r="CR346" s="9"/>
      <c r="CS346" s="9"/>
      <c r="CT346" s="9">
        <v>0</v>
      </c>
      <c r="CU346" s="9">
        <v>0</v>
      </c>
      <c r="CV346" s="9"/>
      <c r="CW346" s="9"/>
      <c r="CX346" s="9">
        <v>0</v>
      </c>
      <c r="CY346" s="9">
        <v>0</v>
      </c>
      <c r="CZ346" s="9"/>
      <c r="DA346" s="9"/>
      <c r="DB346" s="9">
        <v>0</v>
      </c>
      <c r="DC346" s="9">
        <v>0</v>
      </c>
      <c r="DD346" s="9"/>
      <c r="DE346" s="9"/>
      <c r="DF346" s="9">
        <v>0</v>
      </c>
      <c r="DG346" s="9">
        <v>0</v>
      </c>
      <c r="DH346" s="9"/>
      <c r="DI346" s="9"/>
      <c r="DJ346" s="9">
        <v>0</v>
      </c>
      <c r="DK346" s="9">
        <v>0</v>
      </c>
      <c r="DL346" s="9"/>
      <c r="DM346" s="9"/>
      <c r="DN346" s="9">
        <v>0</v>
      </c>
      <c r="DO346" s="9">
        <v>0</v>
      </c>
      <c r="DP346" s="9"/>
      <c r="DQ346" s="9"/>
      <c r="DR346" s="9">
        <v>0</v>
      </c>
      <c r="DS346" s="9">
        <v>0</v>
      </c>
      <c r="DT346" s="9"/>
      <c r="DU346" s="9"/>
      <c r="DV346" s="9">
        <v>0</v>
      </c>
      <c r="DW346" s="9">
        <v>0</v>
      </c>
      <c r="DX346" s="9"/>
      <c r="DY346" s="9"/>
      <c r="DZ346" s="9">
        <v>0</v>
      </c>
      <c r="EA346" s="9">
        <v>0</v>
      </c>
      <c r="EB346" s="9"/>
      <c r="EC346" s="9"/>
      <c r="ED346" s="9"/>
      <c r="EE346" s="9"/>
      <c r="EF346" s="9"/>
      <c r="EG346" s="9"/>
      <c r="EH346" s="9"/>
      <c r="EI346" s="9"/>
      <c r="EJ346" s="23">
        <f t="shared" si="132"/>
        <v>55233</v>
      </c>
      <c r="EK346" s="9">
        <v>0</v>
      </c>
      <c r="EL346" s="9">
        <v>0</v>
      </c>
      <c r="EM346" s="29" t="s">
        <v>95</v>
      </c>
      <c r="EN346" s="20" t="s">
        <v>705</v>
      </c>
      <c r="EO346" s="20" t="s">
        <v>706</v>
      </c>
      <c r="EP346" s="20"/>
      <c r="EQ346" s="20"/>
      <c r="ER346" s="20"/>
      <c r="ES346" s="20"/>
      <c r="ET346" s="20"/>
      <c r="EU346" s="20"/>
      <c r="EV346" s="20"/>
      <c r="EW346" s="20"/>
      <c r="EX346" s="20"/>
      <c r="EY346" s="40" t="s">
        <v>597</v>
      </c>
      <c r="EZ346" s="10" t="s">
        <v>707</v>
      </c>
      <c r="FA346" s="46" t="s">
        <v>258</v>
      </c>
    </row>
    <row r="347" spans="1:157" ht="19.5" customHeight="1">
      <c r="A347" s="30" t="s">
        <v>733</v>
      </c>
      <c r="B347" s="40" t="s">
        <v>703</v>
      </c>
      <c r="C347" s="40" t="s">
        <v>704</v>
      </c>
      <c r="D347" s="40" t="s">
        <v>704</v>
      </c>
      <c r="E347" s="40" t="s">
        <v>66</v>
      </c>
      <c r="F347" s="40" t="s">
        <v>61</v>
      </c>
      <c r="G347" s="40"/>
      <c r="H347" s="40" t="s">
        <v>88</v>
      </c>
      <c r="I347" s="40">
        <v>710000000</v>
      </c>
      <c r="J347" s="40" t="s">
        <v>94</v>
      </c>
      <c r="K347" s="40" t="s">
        <v>626</v>
      </c>
      <c r="L347" s="40" t="s">
        <v>31</v>
      </c>
      <c r="M347" s="40" t="s">
        <v>194</v>
      </c>
      <c r="N347" s="40" t="s">
        <v>625</v>
      </c>
      <c r="O347" s="40"/>
      <c r="P347" s="40" t="s">
        <v>216</v>
      </c>
      <c r="Q347" s="40"/>
      <c r="R347" s="40"/>
      <c r="S347" s="40">
        <v>0</v>
      </c>
      <c r="T347" s="40">
        <v>0</v>
      </c>
      <c r="U347" s="40">
        <v>100</v>
      </c>
      <c r="V347" s="40" t="s">
        <v>89</v>
      </c>
      <c r="W347" s="40" t="s">
        <v>76</v>
      </c>
      <c r="X347" s="32"/>
      <c r="Y347" s="9"/>
      <c r="Z347" s="9"/>
      <c r="AA347" s="9"/>
      <c r="AB347" s="38">
        <v>4914</v>
      </c>
      <c r="AC347" s="23">
        <v>1490.18</v>
      </c>
      <c r="AD347" s="23">
        <f>AB347*AC347</f>
        <v>7322744.5200000005</v>
      </c>
      <c r="AE347" s="23">
        <f>AD347*1.12</f>
        <v>8201473.862400001</v>
      </c>
      <c r="AF347" s="23">
        <v>0</v>
      </c>
      <c r="AG347" s="23">
        <v>0</v>
      </c>
      <c r="AH347" s="9">
        <v>0</v>
      </c>
      <c r="AI347" s="9">
        <v>0</v>
      </c>
      <c r="AJ347" s="23">
        <v>0</v>
      </c>
      <c r="AK347" s="9">
        <v>0</v>
      </c>
      <c r="AL347" s="9">
        <v>0</v>
      </c>
      <c r="AM347" s="9">
        <v>0</v>
      </c>
      <c r="AN347" s="23">
        <v>0</v>
      </c>
      <c r="AO347" s="9">
        <v>0</v>
      </c>
      <c r="AP347" s="9">
        <v>0</v>
      </c>
      <c r="AQ347" s="9">
        <v>0</v>
      </c>
      <c r="AR347" s="23"/>
      <c r="AS347" s="9"/>
      <c r="AT347" s="9"/>
      <c r="AU347" s="9"/>
      <c r="AV347" s="9"/>
      <c r="AW347" s="23"/>
      <c r="AX347" s="9"/>
      <c r="AY347" s="9"/>
      <c r="AZ347" s="32"/>
      <c r="BA347" s="9"/>
      <c r="BB347" s="9"/>
      <c r="BC347" s="23"/>
      <c r="BD347" s="32"/>
      <c r="BE347" s="9"/>
      <c r="BF347" s="9"/>
      <c r="BG347" s="23"/>
      <c r="BH347" s="32"/>
      <c r="BI347" s="9"/>
      <c r="BJ347" s="9"/>
      <c r="BK347" s="23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23">
        <v>4914</v>
      </c>
      <c r="EK347" s="9">
        <v>7322744.5200000005</v>
      </c>
      <c r="EL347" s="9">
        <v>8201473.862400001</v>
      </c>
      <c r="EM347" s="29" t="s">
        <v>95</v>
      </c>
      <c r="EN347" s="20" t="s">
        <v>705</v>
      </c>
      <c r="EO347" s="20" t="s">
        <v>706</v>
      </c>
      <c r="EP347" s="20"/>
      <c r="EQ347" s="20"/>
      <c r="ER347" s="20"/>
      <c r="ES347" s="20"/>
      <c r="ET347" s="20"/>
      <c r="EU347" s="20"/>
      <c r="EV347" s="20"/>
      <c r="EW347" s="20"/>
      <c r="EX347" s="20"/>
      <c r="EY347" s="40" t="s">
        <v>597</v>
      </c>
      <c r="EZ347" s="10" t="s">
        <v>707</v>
      </c>
      <c r="FA347" s="46" t="s">
        <v>258</v>
      </c>
    </row>
    <row r="348" spans="1:157" ht="19.5" customHeight="1">
      <c r="A348" s="40" t="s">
        <v>202</v>
      </c>
      <c r="B348" s="40" t="s">
        <v>213</v>
      </c>
      <c r="C348" s="40" t="s">
        <v>214</v>
      </c>
      <c r="D348" s="40" t="s">
        <v>214</v>
      </c>
      <c r="E348" s="40" t="s">
        <v>66</v>
      </c>
      <c r="F348" s="40" t="s">
        <v>60</v>
      </c>
      <c r="G348" s="40" t="s">
        <v>67</v>
      </c>
      <c r="H348" s="40">
        <v>100</v>
      </c>
      <c r="I348" s="40">
        <v>710000000</v>
      </c>
      <c r="J348" s="40" t="s">
        <v>94</v>
      </c>
      <c r="K348" s="40" t="s">
        <v>193</v>
      </c>
      <c r="L348" s="40" t="s">
        <v>31</v>
      </c>
      <c r="M348" s="40">
        <v>193443100</v>
      </c>
      <c r="N348" s="40" t="s">
        <v>215</v>
      </c>
      <c r="O348" s="40"/>
      <c r="P348" s="40"/>
      <c r="Q348" s="40" t="s">
        <v>163</v>
      </c>
      <c r="R348" s="40" t="s">
        <v>216</v>
      </c>
      <c r="S348" s="40">
        <v>0</v>
      </c>
      <c r="T348" s="40">
        <v>0</v>
      </c>
      <c r="U348" s="40">
        <v>100</v>
      </c>
      <c r="V348" s="40"/>
      <c r="W348" s="40" t="s">
        <v>76</v>
      </c>
      <c r="X348" s="9">
        <v>12</v>
      </c>
      <c r="Y348" s="9">
        <v>1485265.76</v>
      </c>
      <c r="Z348" s="9">
        <f t="shared" si="153"/>
        <v>17823189.12</v>
      </c>
      <c r="AA348" s="9">
        <f t="shared" si="154"/>
        <v>19961971.814400002</v>
      </c>
      <c r="AB348" s="9">
        <v>12</v>
      </c>
      <c r="AC348" s="9">
        <v>1485265.76</v>
      </c>
      <c r="AD348" s="9">
        <f t="shared" si="155"/>
        <v>17823189.12</v>
      </c>
      <c r="AE348" s="9">
        <f aca="true" t="shared" si="205" ref="AE348:AE371">IF(W348="С НДС",AD348*1.12,AD348)</f>
        <v>19961971.814400002</v>
      </c>
      <c r="AF348" s="9">
        <v>12</v>
      </c>
      <c r="AG348" s="9">
        <v>1485265.76</v>
      </c>
      <c r="AH348" s="9">
        <f t="shared" si="156"/>
        <v>17823189.12</v>
      </c>
      <c r="AI348" s="9">
        <f aca="true" t="shared" si="206" ref="AI348:AI371">IF(W348="С НДС",AH348*1.12,AH348)</f>
        <v>19961971.814400002</v>
      </c>
      <c r="AJ348" s="9">
        <v>12</v>
      </c>
      <c r="AK348" s="9">
        <v>1485265.76</v>
      </c>
      <c r="AL348" s="9">
        <f t="shared" si="157"/>
        <v>17823189.12</v>
      </c>
      <c r="AM348" s="9">
        <f aca="true" t="shared" si="207" ref="AM348:AM371">IF(W348="С НДС",AL348*1.12,AL348)</f>
        <v>19961971.814400002</v>
      </c>
      <c r="AN348" s="9">
        <v>12</v>
      </c>
      <c r="AO348" s="9">
        <v>1485265.76</v>
      </c>
      <c r="AP348" s="9">
        <f t="shared" si="158"/>
        <v>17823189.12</v>
      </c>
      <c r="AQ348" s="9">
        <f aca="true" t="shared" si="208" ref="AQ348:AQ371">IF(W348="С НДС",AP348*1.12,AP348)</f>
        <v>19961971.814400002</v>
      </c>
      <c r="AR348" s="9"/>
      <c r="AS348" s="9"/>
      <c r="AT348" s="9">
        <f t="shared" si="159"/>
        <v>0</v>
      </c>
      <c r="AU348" s="9">
        <f aca="true" t="shared" si="209" ref="AU348:AU371">IF(W348="С НДС",AT348*1.12,AT348)</f>
        <v>0</v>
      </c>
      <c r="AV348" s="9"/>
      <c r="AW348" s="9"/>
      <c r="AX348" s="9">
        <f t="shared" si="160"/>
        <v>0</v>
      </c>
      <c r="AY348" s="9">
        <f aca="true" t="shared" si="210" ref="AY348:AY371">IF(AA348="С НДС",AX348*1.12,AX348)</f>
        <v>0</v>
      </c>
      <c r="AZ348" s="9"/>
      <c r="BA348" s="9"/>
      <c r="BB348" s="9">
        <f t="shared" si="161"/>
        <v>0</v>
      </c>
      <c r="BC348" s="9">
        <f aca="true" t="shared" si="211" ref="BC348:BC371">IF(AE348="С НДС",BB348*1.12,BB348)</f>
        <v>0</v>
      </c>
      <c r="BD348" s="9"/>
      <c r="BE348" s="9"/>
      <c r="BF348" s="9">
        <f t="shared" si="162"/>
        <v>0</v>
      </c>
      <c r="BG348" s="9">
        <f aca="true" t="shared" si="212" ref="BG348:BG371">IF(AI348="С НДС",BF348*1.12,BF348)</f>
        <v>0</v>
      </c>
      <c r="BH348" s="9"/>
      <c r="BI348" s="9"/>
      <c r="BJ348" s="9">
        <f t="shared" si="163"/>
        <v>0</v>
      </c>
      <c r="BK348" s="9">
        <f aca="true" t="shared" si="213" ref="BK348:BK371">IF(AM348="С НДС",BJ348*1.12,BJ348)</f>
        <v>0</v>
      </c>
      <c r="BL348" s="9"/>
      <c r="BM348" s="9"/>
      <c r="BN348" s="9">
        <f t="shared" si="169"/>
        <v>0</v>
      </c>
      <c r="BO348" s="9">
        <f t="shared" si="170"/>
        <v>0</v>
      </c>
      <c r="BP348" s="9"/>
      <c r="BQ348" s="9"/>
      <c r="BR348" s="9">
        <f t="shared" si="171"/>
        <v>0</v>
      </c>
      <c r="BS348" s="9">
        <f t="shared" si="172"/>
        <v>0</v>
      </c>
      <c r="BT348" s="9"/>
      <c r="BU348" s="9"/>
      <c r="BV348" s="9">
        <f t="shared" si="173"/>
        <v>0</v>
      </c>
      <c r="BW348" s="9">
        <f t="shared" si="174"/>
        <v>0</v>
      </c>
      <c r="BX348" s="9"/>
      <c r="BY348" s="9"/>
      <c r="BZ348" s="9">
        <f t="shared" si="175"/>
        <v>0</v>
      </c>
      <c r="CA348" s="9">
        <f t="shared" si="176"/>
        <v>0</v>
      </c>
      <c r="CB348" s="9"/>
      <c r="CC348" s="9"/>
      <c r="CD348" s="9">
        <f t="shared" si="177"/>
        <v>0</v>
      </c>
      <c r="CE348" s="9">
        <f t="shared" si="178"/>
        <v>0</v>
      </c>
      <c r="CF348" s="9"/>
      <c r="CG348" s="9"/>
      <c r="CH348" s="9">
        <f t="shared" si="179"/>
        <v>0</v>
      </c>
      <c r="CI348" s="9">
        <f t="shared" si="180"/>
        <v>0</v>
      </c>
      <c r="CJ348" s="9"/>
      <c r="CK348" s="9"/>
      <c r="CL348" s="9">
        <f t="shared" si="181"/>
        <v>0</v>
      </c>
      <c r="CM348" s="9">
        <f t="shared" si="182"/>
        <v>0</v>
      </c>
      <c r="CN348" s="9"/>
      <c r="CO348" s="9"/>
      <c r="CP348" s="9">
        <f t="shared" si="183"/>
        <v>0</v>
      </c>
      <c r="CQ348" s="9">
        <f t="shared" si="184"/>
        <v>0</v>
      </c>
      <c r="CR348" s="9"/>
      <c r="CS348" s="9"/>
      <c r="CT348" s="9">
        <f t="shared" si="185"/>
        <v>0</v>
      </c>
      <c r="CU348" s="9">
        <f t="shared" si="186"/>
        <v>0</v>
      </c>
      <c r="CV348" s="9"/>
      <c r="CW348" s="9"/>
      <c r="CX348" s="9">
        <f t="shared" si="187"/>
        <v>0</v>
      </c>
      <c r="CY348" s="9">
        <f t="shared" si="188"/>
        <v>0</v>
      </c>
      <c r="CZ348" s="9"/>
      <c r="DA348" s="9"/>
      <c r="DB348" s="9">
        <f t="shared" si="189"/>
        <v>0</v>
      </c>
      <c r="DC348" s="9">
        <f t="shared" si="190"/>
        <v>0</v>
      </c>
      <c r="DD348" s="9"/>
      <c r="DE348" s="9"/>
      <c r="DF348" s="9">
        <f t="shared" si="191"/>
        <v>0</v>
      </c>
      <c r="DG348" s="9">
        <f t="shared" si="192"/>
        <v>0</v>
      </c>
      <c r="DH348" s="9"/>
      <c r="DI348" s="9"/>
      <c r="DJ348" s="9">
        <f t="shared" si="193"/>
        <v>0</v>
      </c>
      <c r="DK348" s="9">
        <f t="shared" si="194"/>
        <v>0</v>
      </c>
      <c r="DL348" s="9"/>
      <c r="DM348" s="9"/>
      <c r="DN348" s="9">
        <f t="shared" si="195"/>
        <v>0</v>
      </c>
      <c r="DO348" s="9">
        <f t="shared" si="196"/>
        <v>0</v>
      </c>
      <c r="DP348" s="9"/>
      <c r="DQ348" s="9"/>
      <c r="DR348" s="9">
        <f t="shared" si="197"/>
        <v>0</v>
      </c>
      <c r="DS348" s="9">
        <f t="shared" si="198"/>
        <v>0</v>
      </c>
      <c r="DT348" s="9"/>
      <c r="DU348" s="9"/>
      <c r="DV348" s="9">
        <f t="shared" si="199"/>
        <v>0</v>
      </c>
      <c r="DW348" s="9">
        <f t="shared" si="200"/>
        <v>0</v>
      </c>
      <c r="DX348" s="9"/>
      <c r="DY348" s="9"/>
      <c r="DZ348" s="9">
        <f t="shared" si="201"/>
        <v>0</v>
      </c>
      <c r="EA348" s="9">
        <f t="shared" si="202"/>
        <v>0</v>
      </c>
      <c r="EB348" s="9"/>
      <c r="EC348" s="9"/>
      <c r="ED348" s="9"/>
      <c r="EE348" s="9"/>
      <c r="EF348" s="9"/>
      <c r="EG348" s="9"/>
      <c r="EH348" s="9"/>
      <c r="EI348" s="9"/>
      <c r="EJ348" s="9">
        <f aca="true" t="shared" si="214" ref="EJ348:EJ371">SUM(X348,AB348,AF348,AJ348,AN348)</f>
        <v>60</v>
      </c>
      <c r="EK348" s="9">
        <f t="shared" si="203"/>
        <v>89115945.60000001</v>
      </c>
      <c r="EL348" s="9">
        <f t="shared" si="204"/>
        <v>99809859.07200003</v>
      </c>
      <c r="EM348" s="10" t="s">
        <v>95</v>
      </c>
      <c r="EN348" s="40" t="s">
        <v>217</v>
      </c>
      <c r="EO348" s="40" t="s">
        <v>218</v>
      </c>
      <c r="EP348" s="40"/>
      <c r="EQ348" s="40"/>
      <c r="ER348" s="40"/>
      <c r="ES348" s="40"/>
      <c r="ET348" s="40"/>
      <c r="EU348" s="40"/>
      <c r="EV348" s="40"/>
      <c r="EW348" s="40"/>
      <c r="EX348" s="40"/>
      <c r="EY348" s="40" t="s">
        <v>616</v>
      </c>
      <c r="EZ348" s="10"/>
      <c r="FA348" s="46" t="s">
        <v>258</v>
      </c>
    </row>
    <row r="349" spans="1:157" ht="19.5" customHeight="1">
      <c r="A349" s="40" t="s">
        <v>203</v>
      </c>
      <c r="B349" s="40" t="s">
        <v>213</v>
      </c>
      <c r="C349" s="40" t="s">
        <v>214</v>
      </c>
      <c r="D349" s="40" t="s">
        <v>214</v>
      </c>
      <c r="E349" s="40" t="s">
        <v>66</v>
      </c>
      <c r="F349" s="40" t="s">
        <v>60</v>
      </c>
      <c r="G349" s="40" t="s">
        <v>67</v>
      </c>
      <c r="H349" s="40">
        <v>100</v>
      </c>
      <c r="I349" s="40">
        <v>710000000</v>
      </c>
      <c r="J349" s="40" t="s">
        <v>94</v>
      </c>
      <c r="K349" s="40" t="s">
        <v>193</v>
      </c>
      <c r="L349" s="40" t="s">
        <v>31</v>
      </c>
      <c r="M349" s="40" t="s">
        <v>219</v>
      </c>
      <c r="N349" s="40" t="s">
        <v>220</v>
      </c>
      <c r="O349" s="40"/>
      <c r="P349" s="40"/>
      <c r="Q349" s="40" t="s">
        <v>163</v>
      </c>
      <c r="R349" s="40" t="s">
        <v>216</v>
      </c>
      <c r="S349" s="40">
        <v>0</v>
      </c>
      <c r="T349" s="40">
        <v>0</v>
      </c>
      <c r="U349" s="40">
        <v>100</v>
      </c>
      <c r="V349" s="40"/>
      <c r="W349" s="40" t="s">
        <v>76</v>
      </c>
      <c r="X349" s="9">
        <v>7</v>
      </c>
      <c r="Y349" s="9">
        <v>5008138.12</v>
      </c>
      <c r="Z349" s="9">
        <f t="shared" si="153"/>
        <v>35056966.84</v>
      </c>
      <c r="AA349" s="9">
        <f t="shared" si="154"/>
        <v>39263802.860800005</v>
      </c>
      <c r="AB349" s="9">
        <v>7</v>
      </c>
      <c r="AC349" s="9">
        <v>5008138.12</v>
      </c>
      <c r="AD349" s="9">
        <f t="shared" si="155"/>
        <v>35056966.84</v>
      </c>
      <c r="AE349" s="9">
        <f t="shared" si="205"/>
        <v>39263802.860800005</v>
      </c>
      <c r="AF349" s="9">
        <v>7</v>
      </c>
      <c r="AG349" s="9">
        <v>5008138.12</v>
      </c>
      <c r="AH349" s="9">
        <f t="shared" si="156"/>
        <v>35056966.84</v>
      </c>
      <c r="AI349" s="9">
        <f t="shared" si="206"/>
        <v>39263802.860800005</v>
      </c>
      <c r="AJ349" s="9">
        <v>7</v>
      </c>
      <c r="AK349" s="9">
        <v>5008138.12</v>
      </c>
      <c r="AL349" s="9">
        <f t="shared" si="157"/>
        <v>35056966.84</v>
      </c>
      <c r="AM349" s="9">
        <f t="shared" si="207"/>
        <v>39263802.860800005</v>
      </c>
      <c r="AN349" s="9">
        <v>7</v>
      </c>
      <c r="AO349" s="9">
        <v>5008138.12</v>
      </c>
      <c r="AP349" s="9">
        <f t="shared" si="158"/>
        <v>35056966.84</v>
      </c>
      <c r="AQ349" s="9">
        <f t="shared" si="208"/>
        <v>39263802.860800005</v>
      </c>
      <c r="AR349" s="9"/>
      <c r="AS349" s="9"/>
      <c r="AT349" s="9">
        <f t="shared" si="159"/>
        <v>0</v>
      </c>
      <c r="AU349" s="9">
        <f t="shared" si="209"/>
        <v>0</v>
      </c>
      <c r="AV349" s="9"/>
      <c r="AW349" s="9"/>
      <c r="AX349" s="9">
        <f t="shared" si="160"/>
        <v>0</v>
      </c>
      <c r="AY349" s="9">
        <f t="shared" si="210"/>
        <v>0</v>
      </c>
      <c r="AZ349" s="9"/>
      <c r="BA349" s="9"/>
      <c r="BB349" s="9">
        <f t="shared" si="161"/>
        <v>0</v>
      </c>
      <c r="BC349" s="9">
        <f t="shared" si="211"/>
        <v>0</v>
      </c>
      <c r="BD349" s="9"/>
      <c r="BE349" s="9"/>
      <c r="BF349" s="9">
        <f t="shared" si="162"/>
        <v>0</v>
      </c>
      <c r="BG349" s="9">
        <f t="shared" si="212"/>
        <v>0</v>
      </c>
      <c r="BH349" s="9"/>
      <c r="BI349" s="9"/>
      <c r="BJ349" s="9">
        <f t="shared" si="163"/>
        <v>0</v>
      </c>
      <c r="BK349" s="9">
        <f t="shared" si="213"/>
        <v>0</v>
      </c>
      <c r="BL349" s="9"/>
      <c r="BM349" s="9"/>
      <c r="BN349" s="9">
        <f t="shared" si="169"/>
        <v>0</v>
      </c>
      <c r="BO349" s="9">
        <f t="shared" si="170"/>
        <v>0</v>
      </c>
      <c r="BP349" s="9"/>
      <c r="BQ349" s="9"/>
      <c r="BR349" s="9">
        <f t="shared" si="171"/>
        <v>0</v>
      </c>
      <c r="BS349" s="9">
        <f t="shared" si="172"/>
        <v>0</v>
      </c>
      <c r="BT349" s="9"/>
      <c r="BU349" s="9"/>
      <c r="BV349" s="9">
        <f t="shared" si="173"/>
        <v>0</v>
      </c>
      <c r="BW349" s="9">
        <f t="shared" si="174"/>
        <v>0</v>
      </c>
      <c r="BX349" s="9"/>
      <c r="BY349" s="9"/>
      <c r="BZ349" s="9">
        <f t="shared" si="175"/>
        <v>0</v>
      </c>
      <c r="CA349" s="9">
        <f t="shared" si="176"/>
        <v>0</v>
      </c>
      <c r="CB349" s="9"/>
      <c r="CC349" s="9"/>
      <c r="CD349" s="9">
        <f t="shared" si="177"/>
        <v>0</v>
      </c>
      <c r="CE349" s="9">
        <f t="shared" si="178"/>
        <v>0</v>
      </c>
      <c r="CF349" s="9"/>
      <c r="CG349" s="9"/>
      <c r="CH349" s="9">
        <f t="shared" si="179"/>
        <v>0</v>
      </c>
      <c r="CI349" s="9">
        <f t="shared" si="180"/>
        <v>0</v>
      </c>
      <c r="CJ349" s="9"/>
      <c r="CK349" s="9"/>
      <c r="CL349" s="9">
        <f t="shared" si="181"/>
        <v>0</v>
      </c>
      <c r="CM349" s="9">
        <f t="shared" si="182"/>
        <v>0</v>
      </c>
      <c r="CN349" s="9"/>
      <c r="CO349" s="9"/>
      <c r="CP349" s="9">
        <f t="shared" si="183"/>
        <v>0</v>
      </c>
      <c r="CQ349" s="9">
        <f t="shared" si="184"/>
        <v>0</v>
      </c>
      <c r="CR349" s="9"/>
      <c r="CS349" s="9"/>
      <c r="CT349" s="9">
        <f t="shared" si="185"/>
        <v>0</v>
      </c>
      <c r="CU349" s="9">
        <f t="shared" si="186"/>
        <v>0</v>
      </c>
      <c r="CV349" s="9"/>
      <c r="CW349" s="9"/>
      <c r="CX349" s="9">
        <f t="shared" si="187"/>
        <v>0</v>
      </c>
      <c r="CY349" s="9">
        <f t="shared" si="188"/>
        <v>0</v>
      </c>
      <c r="CZ349" s="9"/>
      <c r="DA349" s="9"/>
      <c r="DB349" s="9">
        <f t="shared" si="189"/>
        <v>0</v>
      </c>
      <c r="DC349" s="9">
        <f t="shared" si="190"/>
        <v>0</v>
      </c>
      <c r="DD349" s="9"/>
      <c r="DE349" s="9"/>
      <c r="DF349" s="9">
        <f t="shared" si="191"/>
        <v>0</v>
      </c>
      <c r="DG349" s="9">
        <f t="shared" si="192"/>
        <v>0</v>
      </c>
      <c r="DH349" s="9"/>
      <c r="DI349" s="9"/>
      <c r="DJ349" s="9">
        <f t="shared" si="193"/>
        <v>0</v>
      </c>
      <c r="DK349" s="9">
        <f t="shared" si="194"/>
        <v>0</v>
      </c>
      <c r="DL349" s="9"/>
      <c r="DM349" s="9"/>
      <c r="DN349" s="9">
        <f t="shared" si="195"/>
        <v>0</v>
      </c>
      <c r="DO349" s="9">
        <f t="shared" si="196"/>
        <v>0</v>
      </c>
      <c r="DP349" s="9"/>
      <c r="DQ349" s="9"/>
      <c r="DR349" s="9">
        <f t="shared" si="197"/>
        <v>0</v>
      </c>
      <c r="DS349" s="9">
        <f t="shared" si="198"/>
        <v>0</v>
      </c>
      <c r="DT349" s="9"/>
      <c r="DU349" s="9"/>
      <c r="DV349" s="9">
        <f t="shared" si="199"/>
        <v>0</v>
      </c>
      <c r="DW349" s="9">
        <f t="shared" si="200"/>
        <v>0</v>
      </c>
      <c r="DX349" s="9"/>
      <c r="DY349" s="9"/>
      <c r="DZ349" s="9">
        <f t="shared" si="201"/>
        <v>0</v>
      </c>
      <c r="EA349" s="9">
        <f t="shared" si="202"/>
        <v>0</v>
      </c>
      <c r="EB349" s="9"/>
      <c r="EC349" s="9"/>
      <c r="ED349" s="9"/>
      <c r="EE349" s="9"/>
      <c r="EF349" s="9"/>
      <c r="EG349" s="9"/>
      <c r="EH349" s="9"/>
      <c r="EI349" s="9"/>
      <c r="EJ349" s="9">
        <f t="shared" si="214"/>
        <v>35</v>
      </c>
      <c r="EK349" s="9">
        <f t="shared" si="203"/>
        <v>175284834.20000002</v>
      </c>
      <c r="EL349" s="9">
        <f t="shared" si="204"/>
        <v>196319014.30400005</v>
      </c>
      <c r="EM349" s="10" t="s">
        <v>95</v>
      </c>
      <c r="EN349" s="40" t="s">
        <v>221</v>
      </c>
      <c r="EO349" s="40" t="s">
        <v>222</v>
      </c>
      <c r="EP349" s="40"/>
      <c r="EQ349" s="40"/>
      <c r="ER349" s="40"/>
      <c r="ES349" s="40"/>
      <c r="ET349" s="40"/>
      <c r="EU349" s="40"/>
      <c r="EV349" s="40"/>
      <c r="EW349" s="40"/>
      <c r="EX349" s="40"/>
      <c r="EY349" s="40" t="s">
        <v>616</v>
      </c>
      <c r="EZ349" s="10"/>
      <c r="FA349" s="46" t="s">
        <v>258</v>
      </c>
    </row>
    <row r="350" spans="1:157" ht="19.5" customHeight="1">
      <c r="A350" s="40" t="s">
        <v>204</v>
      </c>
      <c r="B350" s="40" t="s">
        <v>213</v>
      </c>
      <c r="C350" s="40" t="s">
        <v>214</v>
      </c>
      <c r="D350" s="40" t="s">
        <v>214</v>
      </c>
      <c r="E350" s="40" t="s">
        <v>66</v>
      </c>
      <c r="F350" s="40" t="s">
        <v>60</v>
      </c>
      <c r="G350" s="40" t="s">
        <v>67</v>
      </c>
      <c r="H350" s="40">
        <v>100</v>
      </c>
      <c r="I350" s="40">
        <v>710000000</v>
      </c>
      <c r="J350" s="40" t="s">
        <v>94</v>
      </c>
      <c r="K350" s="40" t="s">
        <v>193</v>
      </c>
      <c r="L350" s="40" t="s">
        <v>31</v>
      </c>
      <c r="M350" s="40" t="s">
        <v>219</v>
      </c>
      <c r="N350" s="40" t="s">
        <v>220</v>
      </c>
      <c r="O350" s="40"/>
      <c r="P350" s="40"/>
      <c r="Q350" s="40" t="s">
        <v>163</v>
      </c>
      <c r="R350" s="40" t="s">
        <v>216</v>
      </c>
      <c r="S350" s="40">
        <v>0</v>
      </c>
      <c r="T350" s="40">
        <v>0</v>
      </c>
      <c r="U350" s="40">
        <v>100</v>
      </c>
      <c r="V350" s="40"/>
      <c r="W350" s="40" t="s">
        <v>76</v>
      </c>
      <c r="X350" s="9">
        <v>7</v>
      </c>
      <c r="Y350" s="9">
        <v>1113426.67</v>
      </c>
      <c r="Z350" s="9">
        <f t="shared" si="153"/>
        <v>7793986.6899999995</v>
      </c>
      <c r="AA350" s="9">
        <f t="shared" si="154"/>
        <v>8729265.0928</v>
      </c>
      <c r="AB350" s="9">
        <v>7</v>
      </c>
      <c r="AC350" s="9">
        <v>1113426.67</v>
      </c>
      <c r="AD350" s="9">
        <f t="shared" si="155"/>
        <v>7793986.6899999995</v>
      </c>
      <c r="AE350" s="9">
        <f t="shared" si="205"/>
        <v>8729265.0928</v>
      </c>
      <c r="AF350" s="9">
        <v>7</v>
      </c>
      <c r="AG350" s="9">
        <v>1113426.67</v>
      </c>
      <c r="AH350" s="9">
        <f t="shared" si="156"/>
        <v>7793986.6899999995</v>
      </c>
      <c r="AI350" s="9">
        <f t="shared" si="206"/>
        <v>8729265.0928</v>
      </c>
      <c r="AJ350" s="9">
        <v>7</v>
      </c>
      <c r="AK350" s="9">
        <v>1113426.67</v>
      </c>
      <c r="AL350" s="9">
        <f t="shared" si="157"/>
        <v>7793986.6899999995</v>
      </c>
      <c r="AM350" s="9">
        <f t="shared" si="207"/>
        <v>8729265.0928</v>
      </c>
      <c r="AN350" s="9">
        <v>7</v>
      </c>
      <c r="AO350" s="9">
        <v>1113426.67</v>
      </c>
      <c r="AP350" s="9">
        <f t="shared" si="158"/>
        <v>7793986.6899999995</v>
      </c>
      <c r="AQ350" s="9">
        <f t="shared" si="208"/>
        <v>8729265.0928</v>
      </c>
      <c r="AR350" s="9"/>
      <c r="AS350" s="9"/>
      <c r="AT350" s="9">
        <f t="shared" si="159"/>
        <v>0</v>
      </c>
      <c r="AU350" s="9">
        <f t="shared" si="209"/>
        <v>0</v>
      </c>
      <c r="AV350" s="9"/>
      <c r="AW350" s="9"/>
      <c r="AX350" s="9">
        <f t="shared" si="160"/>
        <v>0</v>
      </c>
      <c r="AY350" s="9">
        <f t="shared" si="210"/>
        <v>0</v>
      </c>
      <c r="AZ350" s="9"/>
      <c r="BA350" s="9"/>
      <c r="BB350" s="9">
        <f t="shared" si="161"/>
        <v>0</v>
      </c>
      <c r="BC350" s="9">
        <f t="shared" si="211"/>
        <v>0</v>
      </c>
      <c r="BD350" s="9"/>
      <c r="BE350" s="9"/>
      <c r="BF350" s="9">
        <f t="shared" si="162"/>
        <v>0</v>
      </c>
      <c r="BG350" s="9">
        <f t="shared" si="212"/>
        <v>0</v>
      </c>
      <c r="BH350" s="9"/>
      <c r="BI350" s="9"/>
      <c r="BJ350" s="9">
        <f t="shared" si="163"/>
        <v>0</v>
      </c>
      <c r="BK350" s="9">
        <f t="shared" si="213"/>
        <v>0</v>
      </c>
      <c r="BL350" s="9"/>
      <c r="BM350" s="9"/>
      <c r="BN350" s="9">
        <f t="shared" si="169"/>
        <v>0</v>
      </c>
      <c r="BO350" s="9">
        <f t="shared" si="170"/>
        <v>0</v>
      </c>
      <c r="BP350" s="9"/>
      <c r="BQ350" s="9"/>
      <c r="BR350" s="9">
        <f t="shared" si="171"/>
        <v>0</v>
      </c>
      <c r="BS350" s="9">
        <f t="shared" si="172"/>
        <v>0</v>
      </c>
      <c r="BT350" s="9"/>
      <c r="BU350" s="9"/>
      <c r="BV350" s="9">
        <f t="shared" si="173"/>
        <v>0</v>
      </c>
      <c r="BW350" s="9">
        <f t="shared" si="174"/>
        <v>0</v>
      </c>
      <c r="BX350" s="9"/>
      <c r="BY350" s="9"/>
      <c r="BZ350" s="9">
        <f t="shared" si="175"/>
        <v>0</v>
      </c>
      <c r="CA350" s="9">
        <f t="shared" si="176"/>
        <v>0</v>
      </c>
      <c r="CB350" s="9"/>
      <c r="CC350" s="9"/>
      <c r="CD350" s="9">
        <f t="shared" si="177"/>
        <v>0</v>
      </c>
      <c r="CE350" s="9">
        <f t="shared" si="178"/>
        <v>0</v>
      </c>
      <c r="CF350" s="9"/>
      <c r="CG350" s="9"/>
      <c r="CH350" s="9">
        <f t="shared" si="179"/>
        <v>0</v>
      </c>
      <c r="CI350" s="9">
        <f t="shared" si="180"/>
        <v>0</v>
      </c>
      <c r="CJ350" s="9"/>
      <c r="CK350" s="9"/>
      <c r="CL350" s="9">
        <f t="shared" si="181"/>
        <v>0</v>
      </c>
      <c r="CM350" s="9">
        <f t="shared" si="182"/>
        <v>0</v>
      </c>
      <c r="CN350" s="9"/>
      <c r="CO350" s="9"/>
      <c r="CP350" s="9">
        <f t="shared" si="183"/>
        <v>0</v>
      </c>
      <c r="CQ350" s="9">
        <f t="shared" si="184"/>
        <v>0</v>
      </c>
      <c r="CR350" s="9"/>
      <c r="CS350" s="9"/>
      <c r="CT350" s="9">
        <f t="shared" si="185"/>
        <v>0</v>
      </c>
      <c r="CU350" s="9">
        <f t="shared" si="186"/>
        <v>0</v>
      </c>
      <c r="CV350" s="9"/>
      <c r="CW350" s="9"/>
      <c r="CX350" s="9">
        <f t="shared" si="187"/>
        <v>0</v>
      </c>
      <c r="CY350" s="9">
        <f t="shared" si="188"/>
        <v>0</v>
      </c>
      <c r="CZ350" s="9"/>
      <c r="DA350" s="9"/>
      <c r="DB350" s="9">
        <f t="shared" si="189"/>
        <v>0</v>
      </c>
      <c r="DC350" s="9">
        <f t="shared" si="190"/>
        <v>0</v>
      </c>
      <c r="DD350" s="9"/>
      <c r="DE350" s="9"/>
      <c r="DF350" s="9">
        <f t="shared" si="191"/>
        <v>0</v>
      </c>
      <c r="DG350" s="9">
        <f t="shared" si="192"/>
        <v>0</v>
      </c>
      <c r="DH350" s="9"/>
      <c r="DI350" s="9"/>
      <c r="DJ350" s="9">
        <f t="shared" si="193"/>
        <v>0</v>
      </c>
      <c r="DK350" s="9">
        <f t="shared" si="194"/>
        <v>0</v>
      </c>
      <c r="DL350" s="9"/>
      <c r="DM350" s="9"/>
      <c r="DN350" s="9">
        <f t="shared" si="195"/>
        <v>0</v>
      </c>
      <c r="DO350" s="9">
        <f t="shared" si="196"/>
        <v>0</v>
      </c>
      <c r="DP350" s="9"/>
      <c r="DQ350" s="9"/>
      <c r="DR350" s="9">
        <f t="shared" si="197"/>
        <v>0</v>
      </c>
      <c r="DS350" s="9">
        <f t="shared" si="198"/>
        <v>0</v>
      </c>
      <c r="DT350" s="9"/>
      <c r="DU350" s="9"/>
      <c r="DV350" s="9">
        <f t="shared" si="199"/>
        <v>0</v>
      </c>
      <c r="DW350" s="9">
        <f t="shared" si="200"/>
        <v>0</v>
      </c>
      <c r="DX350" s="9"/>
      <c r="DY350" s="9"/>
      <c r="DZ350" s="9">
        <f t="shared" si="201"/>
        <v>0</v>
      </c>
      <c r="EA350" s="9">
        <f t="shared" si="202"/>
        <v>0</v>
      </c>
      <c r="EB350" s="9"/>
      <c r="EC350" s="9"/>
      <c r="ED350" s="9"/>
      <c r="EE350" s="9"/>
      <c r="EF350" s="9"/>
      <c r="EG350" s="9"/>
      <c r="EH350" s="9"/>
      <c r="EI350" s="9"/>
      <c r="EJ350" s="9">
        <f t="shared" si="214"/>
        <v>35</v>
      </c>
      <c r="EK350" s="9">
        <f t="shared" si="203"/>
        <v>38969933.449999996</v>
      </c>
      <c r="EL350" s="9">
        <f t="shared" si="204"/>
        <v>43646325.464</v>
      </c>
      <c r="EM350" s="10" t="s">
        <v>95</v>
      </c>
      <c r="EN350" s="40" t="s">
        <v>223</v>
      </c>
      <c r="EO350" s="40" t="s">
        <v>224</v>
      </c>
      <c r="EP350" s="40"/>
      <c r="EQ350" s="40"/>
      <c r="ER350" s="40"/>
      <c r="ES350" s="40"/>
      <c r="ET350" s="40"/>
      <c r="EU350" s="40"/>
      <c r="EV350" s="40"/>
      <c r="EW350" s="40"/>
      <c r="EX350" s="40"/>
      <c r="EY350" s="40" t="s">
        <v>616</v>
      </c>
      <c r="EZ350" s="10"/>
      <c r="FA350" s="46" t="s">
        <v>258</v>
      </c>
    </row>
    <row r="351" spans="1:157" ht="19.5" customHeight="1">
      <c r="A351" s="40" t="s">
        <v>205</v>
      </c>
      <c r="B351" s="40" t="s">
        <v>225</v>
      </c>
      <c r="C351" s="40" t="s">
        <v>226</v>
      </c>
      <c r="D351" s="40" t="s">
        <v>226</v>
      </c>
      <c r="E351" s="40" t="s">
        <v>66</v>
      </c>
      <c r="F351" s="40" t="s">
        <v>60</v>
      </c>
      <c r="G351" s="40" t="s">
        <v>67</v>
      </c>
      <c r="H351" s="40">
        <v>100</v>
      </c>
      <c r="I351" s="40">
        <v>710000000</v>
      </c>
      <c r="J351" s="40" t="s">
        <v>227</v>
      </c>
      <c r="K351" s="40" t="s">
        <v>193</v>
      </c>
      <c r="L351" s="40" t="s">
        <v>31</v>
      </c>
      <c r="M351" s="40" t="s">
        <v>194</v>
      </c>
      <c r="N351" s="40" t="s">
        <v>195</v>
      </c>
      <c r="O351" s="40"/>
      <c r="P351" s="40"/>
      <c r="Q351" s="40" t="s">
        <v>163</v>
      </c>
      <c r="R351" s="40" t="s">
        <v>216</v>
      </c>
      <c r="S351" s="40">
        <v>0</v>
      </c>
      <c r="T351" s="40">
        <v>100</v>
      </c>
      <c r="U351" s="40">
        <v>0</v>
      </c>
      <c r="V351" s="40" t="s">
        <v>228</v>
      </c>
      <c r="W351" s="40" t="s">
        <v>76</v>
      </c>
      <c r="X351" s="9">
        <v>155125</v>
      </c>
      <c r="Y351" s="9">
        <v>236</v>
      </c>
      <c r="Z351" s="9">
        <f aca="true" t="shared" si="215" ref="Z351:Z371">X351*Y351</f>
        <v>36609500</v>
      </c>
      <c r="AA351" s="9">
        <f aca="true" t="shared" si="216" ref="AA351:AA371">IF(W351="С НДС",Z351*1.12,Z351)</f>
        <v>41002640.00000001</v>
      </c>
      <c r="AB351" s="9">
        <v>155125</v>
      </c>
      <c r="AC351" s="9">
        <v>247.8</v>
      </c>
      <c r="AD351" s="9">
        <f aca="true" t="shared" si="217" ref="AD351:AD361">AB351*AC351</f>
        <v>38439975</v>
      </c>
      <c r="AE351" s="9">
        <f t="shared" si="205"/>
        <v>43052772.00000001</v>
      </c>
      <c r="AF351" s="9">
        <v>155125</v>
      </c>
      <c r="AG351" s="9">
        <v>256.47</v>
      </c>
      <c r="AH351" s="9">
        <f aca="true" t="shared" si="218" ref="AH351:AH371">AF351*AG351</f>
        <v>39784908.75000001</v>
      </c>
      <c r="AI351" s="9">
        <f t="shared" si="206"/>
        <v>44559097.80000001</v>
      </c>
      <c r="AJ351" s="9">
        <v>155125</v>
      </c>
      <c r="AK351" s="9">
        <v>265.44</v>
      </c>
      <c r="AL351" s="9">
        <f aca="true" t="shared" si="219" ref="AL351:AL371">AJ351*AK351</f>
        <v>41176380</v>
      </c>
      <c r="AM351" s="9">
        <f t="shared" si="207"/>
        <v>46117545.6</v>
      </c>
      <c r="AN351" s="9">
        <v>155125</v>
      </c>
      <c r="AO351" s="9">
        <v>274.73</v>
      </c>
      <c r="AP351" s="9">
        <f aca="true" t="shared" si="220" ref="AP351:AP371">AN351*AO351</f>
        <v>42617491.25</v>
      </c>
      <c r="AQ351" s="9">
        <f t="shared" si="208"/>
        <v>47731590.2</v>
      </c>
      <c r="AR351" s="9"/>
      <c r="AS351" s="9"/>
      <c r="AT351" s="9">
        <f aca="true" t="shared" si="221" ref="AT351:AT371">AR351*AS351</f>
        <v>0</v>
      </c>
      <c r="AU351" s="9">
        <f t="shared" si="209"/>
        <v>0</v>
      </c>
      <c r="AV351" s="9"/>
      <c r="AW351" s="9"/>
      <c r="AX351" s="9">
        <f aca="true" t="shared" si="222" ref="AX351:AX371">AV351*AW351</f>
        <v>0</v>
      </c>
      <c r="AY351" s="9">
        <f t="shared" si="210"/>
        <v>0</v>
      </c>
      <c r="AZ351" s="9"/>
      <c r="BA351" s="9"/>
      <c r="BB351" s="9">
        <f aca="true" t="shared" si="223" ref="BB351:BB371">AZ351*BA351</f>
        <v>0</v>
      </c>
      <c r="BC351" s="9">
        <f t="shared" si="211"/>
        <v>0</v>
      </c>
      <c r="BD351" s="9"/>
      <c r="BE351" s="9"/>
      <c r="BF351" s="9">
        <f aca="true" t="shared" si="224" ref="BF351:BF371">BD351*BE351</f>
        <v>0</v>
      </c>
      <c r="BG351" s="9">
        <f t="shared" si="212"/>
        <v>0</v>
      </c>
      <c r="BH351" s="9"/>
      <c r="BI351" s="9"/>
      <c r="BJ351" s="9">
        <f aca="true" t="shared" si="225" ref="BJ351:BJ371">BH351*BI351</f>
        <v>0</v>
      </c>
      <c r="BK351" s="9">
        <f t="shared" si="213"/>
        <v>0</v>
      </c>
      <c r="BL351" s="9"/>
      <c r="BM351" s="9"/>
      <c r="BN351" s="9">
        <f aca="true" t="shared" si="226" ref="BN351:BN371">BL351*BM351</f>
        <v>0</v>
      </c>
      <c r="BO351" s="9">
        <f aca="true" t="shared" si="227" ref="BO351:BO371">IF(AQ351="С НДС",BN351*1.12,BN351)</f>
        <v>0</v>
      </c>
      <c r="BP351" s="9"/>
      <c r="BQ351" s="9"/>
      <c r="BR351" s="9">
        <f aca="true" t="shared" si="228" ref="BR351:BR371">BP351*BQ351</f>
        <v>0</v>
      </c>
      <c r="BS351" s="9">
        <f aca="true" t="shared" si="229" ref="BS351:BS371">IF(AU351="С НДС",BR351*1.12,BR351)</f>
        <v>0</v>
      </c>
      <c r="BT351" s="9"/>
      <c r="BU351" s="9"/>
      <c r="BV351" s="9">
        <f aca="true" t="shared" si="230" ref="BV351:BV371">BT351*BU351</f>
        <v>0</v>
      </c>
      <c r="BW351" s="9">
        <f aca="true" t="shared" si="231" ref="BW351:BW371">IF(AY351="С НДС",BV351*1.12,BV351)</f>
        <v>0</v>
      </c>
      <c r="BX351" s="9"/>
      <c r="BY351" s="9"/>
      <c r="BZ351" s="9">
        <f aca="true" t="shared" si="232" ref="BZ351:BZ371">BX351*BY351</f>
        <v>0</v>
      </c>
      <c r="CA351" s="9">
        <f aca="true" t="shared" si="233" ref="CA351:CA371">IF(BC351="С НДС",BZ351*1.12,BZ351)</f>
        <v>0</v>
      </c>
      <c r="CB351" s="9"/>
      <c r="CC351" s="9"/>
      <c r="CD351" s="9">
        <f aca="true" t="shared" si="234" ref="CD351:CD371">CB351*CC351</f>
        <v>0</v>
      </c>
      <c r="CE351" s="9">
        <f aca="true" t="shared" si="235" ref="CE351:CE371">IF(BG351="С НДС",CD351*1.12,CD351)</f>
        <v>0</v>
      </c>
      <c r="CF351" s="9"/>
      <c r="CG351" s="9"/>
      <c r="CH351" s="9">
        <f aca="true" t="shared" si="236" ref="CH351:CH371">CF351*CG351</f>
        <v>0</v>
      </c>
      <c r="CI351" s="9">
        <f aca="true" t="shared" si="237" ref="CI351:CI371">IF(BK351="С НДС",CH351*1.12,CH351)</f>
        <v>0</v>
      </c>
      <c r="CJ351" s="9"/>
      <c r="CK351" s="9"/>
      <c r="CL351" s="9">
        <f aca="true" t="shared" si="238" ref="CL351:CL371">CJ351*CK351</f>
        <v>0</v>
      </c>
      <c r="CM351" s="9">
        <f aca="true" t="shared" si="239" ref="CM351:CM371">IF(BO351="С НДС",CL351*1.12,CL351)</f>
        <v>0</v>
      </c>
      <c r="CN351" s="9"/>
      <c r="CO351" s="9"/>
      <c r="CP351" s="9">
        <f aca="true" t="shared" si="240" ref="CP351:CP371">CN351*CO351</f>
        <v>0</v>
      </c>
      <c r="CQ351" s="9">
        <f aca="true" t="shared" si="241" ref="CQ351:CQ371">IF(BS351="С НДС",CP351*1.12,CP351)</f>
        <v>0</v>
      </c>
      <c r="CR351" s="9"/>
      <c r="CS351" s="9"/>
      <c r="CT351" s="9">
        <f aca="true" t="shared" si="242" ref="CT351:CT371">CR351*CS351</f>
        <v>0</v>
      </c>
      <c r="CU351" s="9">
        <f aca="true" t="shared" si="243" ref="CU351:CU371">IF(BW351="С НДС",CT351*1.12,CT351)</f>
        <v>0</v>
      </c>
      <c r="CV351" s="9"/>
      <c r="CW351" s="9"/>
      <c r="CX351" s="9">
        <f aca="true" t="shared" si="244" ref="CX351:CX371">CV351*CW351</f>
        <v>0</v>
      </c>
      <c r="CY351" s="9">
        <f aca="true" t="shared" si="245" ref="CY351:CY371">IF(CA351="С НДС",CX351*1.12,CX351)</f>
        <v>0</v>
      </c>
      <c r="CZ351" s="9"/>
      <c r="DA351" s="9"/>
      <c r="DB351" s="9">
        <f aca="true" t="shared" si="246" ref="DB351:DB371">CZ351*DA351</f>
        <v>0</v>
      </c>
      <c r="DC351" s="9">
        <f aca="true" t="shared" si="247" ref="DC351:DC371">IF(CE351="С НДС",DB351*1.12,DB351)</f>
        <v>0</v>
      </c>
      <c r="DD351" s="9"/>
      <c r="DE351" s="9"/>
      <c r="DF351" s="9">
        <f aca="true" t="shared" si="248" ref="DF351:DF371">DD351*DE351</f>
        <v>0</v>
      </c>
      <c r="DG351" s="9">
        <f aca="true" t="shared" si="249" ref="DG351:DG371">IF(CI351="С НДС",DF351*1.12,DF351)</f>
        <v>0</v>
      </c>
      <c r="DH351" s="9"/>
      <c r="DI351" s="9"/>
      <c r="DJ351" s="9">
        <f aca="true" t="shared" si="250" ref="DJ351:DJ371">DH351*DI351</f>
        <v>0</v>
      </c>
      <c r="DK351" s="9">
        <f aca="true" t="shared" si="251" ref="DK351:DK371">IF(CM351="С НДС",DJ351*1.12,DJ351)</f>
        <v>0</v>
      </c>
      <c r="DL351" s="9"/>
      <c r="DM351" s="9"/>
      <c r="DN351" s="9">
        <f aca="true" t="shared" si="252" ref="DN351:DN371">DL351*DM351</f>
        <v>0</v>
      </c>
      <c r="DO351" s="9">
        <f aca="true" t="shared" si="253" ref="DO351:DO371">IF(CQ351="С НДС",DN351*1.12,DN351)</f>
        <v>0</v>
      </c>
      <c r="DP351" s="9"/>
      <c r="DQ351" s="9"/>
      <c r="DR351" s="9">
        <f aca="true" t="shared" si="254" ref="DR351:DR371">DP351*DQ351</f>
        <v>0</v>
      </c>
      <c r="DS351" s="9">
        <f aca="true" t="shared" si="255" ref="DS351:DS371">IF(CU351="С НДС",DR351*1.12,DR351)</f>
        <v>0</v>
      </c>
      <c r="DT351" s="9"/>
      <c r="DU351" s="9"/>
      <c r="DV351" s="9">
        <f aca="true" t="shared" si="256" ref="DV351:DV371">DT351*DU351</f>
        <v>0</v>
      </c>
      <c r="DW351" s="9">
        <f aca="true" t="shared" si="257" ref="DW351:DW371">IF(CY351="С НДС",DV351*1.12,DV351)</f>
        <v>0</v>
      </c>
      <c r="DX351" s="9"/>
      <c r="DY351" s="9"/>
      <c r="DZ351" s="9">
        <f aca="true" t="shared" si="258" ref="DZ351:DZ371">DX351*DY351</f>
        <v>0</v>
      </c>
      <c r="EA351" s="9">
        <f aca="true" t="shared" si="259" ref="EA351:EA371">IF(DC351="С НДС",DZ351*1.12,DZ351)</f>
        <v>0</v>
      </c>
      <c r="EB351" s="9"/>
      <c r="EC351" s="9"/>
      <c r="ED351" s="9"/>
      <c r="EE351" s="9"/>
      <c r="EF351" s="9"/>
      <c r="EG351" s="9"/>
      <c r="EH351" s="9"/>
      <c r="EI351" s="9"/>
      <c r="EJ351" s="9">
        <f t="shared" si="214"/>
        <v>775625</v>
      </c>
      <c r="EK351" s="9">
        <v>0</v>
      </c>
      <c r="EL351" s="9">
        <v>0</v>
      </c>
      <c r="EM351" s="10" t="s">
        <v>95</v>
      </c>
      <c r="EN351" s="40" t="s">
        <v>229</v>
      </c>
      <c r="EO351" s="40" t="s">
        <v>230</v>
      </c>
      <c r="EP351" s="40"/>
      <c r="EQ351" s="40"/>
      <c r="ER351" s="40"/>
      <c r="ES351" s="40"/>
      <c r="ET351" s="40"/>
      <c r="EU351" s="40"/>
      <c r="EV351" s="40"/>
      <c r="EW351" s="40"/>
      <c r="EX351" s="40"/>
      <c r="EY351" s="40" t="s">
        <v>616</v>
      </c>
      <c r="EZ351" s="10"/>
      <c r="FA351" s="46" t="s">
        <v>258</v>
      </c>
    </row>
    <row r="352" spans="1:157" ht="19.5" customHeight="1">
      <c r="A352" s="40" t="s">
        <v>618</v>
      </c>
      <c r="B352" s="40" t="s">
        <v>225</v>
      </c>
      <c r="C352" s="40" t="s">
        <v>226</v>
      </c>
      <c r="D352" s="40" t="s">
        <v>226</v>
      </c>
      <c r="E352" s="40" t="s">
        <v>66</v>
      </c>
      <c r="F352" s="40" t="s">
        <v>60</v>
      </c>
      <c r="G352" s="40" t="s">
        <v>67</v>
      </c>
      <c r="H352" s="40">
        <v>100</v>
      </c>
      <c r="I352" s="40">
        <v>710000000</v>
      </c>
      <c r="J352" s="40" t="s">
        <v>227</v>
      </c>
      <c r="K352" s="40" t="s">
        <v>193</v>
      </c>
      <c r="L352" s="40" t="s">
        <v>31</v>
      </c>
      <c r="M352" s="40" t="s">
        <v>194</v>
      </c>
      <c r="N352" s="40" t="s">
        <v>195</v>
      </c>
      <c r="O352" s="40"/>
      <c r="P352" s="40"/>
      <c r="Q352" s="40" t="s">
        <v>163</v>
      </c>
      <c r="R352" s="40" t="s">
        <v>216</v>
      </c>
      <c r="S352" s="40">
        <v>0</v>
      </c>
      <c r="T352" s="40">
        <v>100</v>
      </c>
      <c r="U352" s="40">
        <v>0</v>
      </c>
      <c r="V352" s="40" t="s">
        <v>228</v>
      </c>
      <c r="W352" s="40" t="s">
        <v>76</v>
      </c>
      <c r="X352" s="9">
        <v>137128.95</v>
      </c>
      <c r="Y352" s="9">
        <v>236</v>
      </c>
      <c r="Z352" s="9">
        <f t="shared" si="215"/>
        <v>32362432.200000003</v>
      </c>
      <c r="AA352" s="9">
        <f t="shared" si="216"/>
        <v>36245924.06400001</v>
      </c>
      <c r="AB352" s="9">
        <v>155125</v>
      </c>
      <c r="AC352" s="9">
        <v>247.8</v>
      </c>
      <c r="AD352" s="9">
        <f t="shared" si="217"/>
        <v>38439975</v>
      </c>
      <c r="AE352" s="9">
        <f t="shared" si="205"/>
        <v>43052772.00000001</v>
      </c>
      <c r="AF352" s="9">
        <v>155125</v>
      </c>
      <c r="AG352" s="9">
        <v>256.47</v>
      </c>
      <c r="AH352" s="9">
        <f t="shared" si="218"/>
        <v>39784908.75000001</v>
      </c>
      <c r="AI352" s="9">
        <f t="shared" si="206"/>
        <v>44559097.80000001</v>
      </c>
      <c r="AJ352" s="9">
        <v>155125</v>
      </c>
      <c r="AK352" s="9">
        <v>265.44</v>
      </c>
      <c r="AL352" s="9">
        <f t="shared" si="219"/>
        <v>41176380</v>
      </c>
      <c r="AM352" s="9">
        <f t="shared" si="207"/>
        <v>46117545.6</v>
      </c>
      <c r="AN352" s="9">
        <v>155125</v>
      </c>
      <c r="AO352" s="9">
        <v>274.73</v>
      </c>
      <c r="AP352" s="9">
        <f t="shared" si="220"/>
        <v>42617491.25</v>
      </c>
      <c r="AQ352" s="9">
        <f t="shared" si="208"/>
        <v>47731590.2</v>
      </c>
      <c r="AR352" s="9"/>
      <c r="AS352" s="9"/>
      <c r="AT352" s="9">
        <f t="shared" si="221"/>
        <v>0</v>
      </c>
      <c r="AU352" s="9">
        <f t="shared" si="209"/>
        <v>0</v>
      </c>
      <c r="AV352" s="9"/>
      <c r="AW352" s="9"/>
      <c r="AX352" s="9">
        <f t="shared" si="222"/>
        <v>0</v>
      </c>
      <c r="AY352" s="9">
        <f t="shared" si="210"/>
        <v>0</v>
      </c>
      <c r="AZ352" s="9"/>
      <c r="BA352" s="9"/>
      <c r="BB352" s="9">
        <f t="shared" si="223"/>
        <v>0</v>
      </c>
      <c r="BC352" s="9">
        <f t="shared" si="211"/>
        <v>0</v>
      </c>
      <c r="BD352" s="9"/>
      <c r="BE352" s="9"/>
      <c r="BF352" s="9">
        <f t="shared" si="224"/>
        <v>0</v>
      </c>
      <c r="BG352" s="9">
        <f t="shared" si="212"/>
        <v>0</v>
      </c>
      <c r="BH352" s="9"/>
      <c r="BI352" s="9"/>
      <c r="BJ352" s="9">
        <f t="shared" si="225"/>
        <v>0</v>
      </c>
      <c r="BK352" s="9">
        <f t="shared" si="213"/>
        <v>0</v>
      </c>
      <c r="BL352" s="9"/>
      <c r="BM352" s="9"/>
      <c r="BN352" s="9">
        <f t="shared" si="226"/>
        <v>0</v>
      </c>
      <c r="BO352" s="9">
        <f t="shared" si="227"/>
        <v>0</v>
      </c>
      <c r="BP352" s="9"/>
      <c r="BQ352" s="9"/>
      <c r="BR352" s="9">
        <f t="shared" si="228"/>
        <v>0</v>
      </c>
      <c r="BS352" s="9">
        <f t="shared" si="229"/>
        <v>0</v>
      </c>
      <c r="BT352" s="9"/>
      <c r="BU352" s="9"/>
      <c r="BV352" s="9">
        <f t="shared" si="230"/>
        <v>0</v>
      </c>
      <c r="BW352" s="9">
        <f t="shared" si="231"/>
        <v>0</v>
      </c>
      <c r="BX352" s="9"/>
      <c r="BY352" s="9"/>
      <c r="BZ352" s="9">
        <f t="shared" si="232"/>
        <v>0</v>
      </c>
      <c r="CA352" s="9">
        <f t="shared" si="233"/>
        <v>0</v>
      </c>
      <c r="CB352" s="9"/>
      <c r="CC352" s="9"/>
      <c r="CD352" s="9">
        <f t="shared" si="234"/>
        <v>0</v>
      </c>
      <c r="CE352" s="9">
        <f t="shared" si="235"/>
        <v>0</v>
      </c>
      <c r="CF352" s="9"/>
      <c r="CG352" s="9"/>
      <c r="CH352" s="9">
        <f t="shared" si="236"/>
        <v>0</v>
      </c>
      <c r="CI352" s="9">
        <f t="shared" si="237"/>
        <v>0</v>
      </c>
      <c r="CJ352" s="9"/>
      <c r="CK352" s="9"/>
      <c r="CL352" s="9">
        <f t="shared" si="238"/>
        <v>0</v>
      </c>
      <c r="CM352" s="9">
        <f t="shared" si="239"/>
        <v>0</v>
      </c>
      <c r="CN352" s="9"/>
      <c r="CO352" s="9"/>
      <c r="CP352" s="9">
        <f t="shared" si="240"/>
        <v>0</v>
      </c>
      <c r="CQ352" s="9">
        <f t="shared" si="241"/>
        <v>0</v>
      </c>
      <c r="CR352" s="9"/>
      <c r="CS352" s="9"/>
      <c r="CT352" s="9">
        <f t="shared" si="242"/>
        <v>0</v>
      </c>
      <c r="CU352" s="9">
        <f t="shared" si="243"/>
        <v>0</v>
      </c>
      <c r="CV352" s="9"/>
      <c r="CW352" s="9"/>
      <c r="CX352" s="9">
        <f t="shared" si="244"/>
        <v>0</v>
      </c>
      <c r="CY352" s="9">
        <f t="shared" si="245"/>
        <v>0</v>
      </c>
      <c r="CZ352" s="9"/>
      <c r="DA352" s="9"/>
      <c r="DB352" s="9">
        <f t="shared" si="246"/>
        <v>0</v>
      </c>
      <c r="DC352" s="9">
        <f t="shared" si="247"/>
        <v>0</v>
      </c>
      <c r="DD352" s="9"/>
      <c r="DE352" s="9"/>
      <c r="DF352" s="9">
        <f t="shared" si="248"/>
        <v>0</v>
      </c>
      <c r="DG352" s="9">
        <f t="shared" si="249"/>
        <v>0</v>
      </c>
      <c r="DH352" s="9"/>
      <c r="DI352" s="9"/>
      <c r="DJ352" s="9">
        <f t="shared" si="250"/>
        <v>0</v>
      </c>
      <c r="DK352" s="9">
        <f t="shared" si="251"/>
        <v>0</v>
      </c>
      <c r="DL352" s="9"/>
      <c r="DM352" s="9"/>
      <c r="DN352" s="9">
        <f t="shared" si="252"/>
        <v>0</v>
      </c>
      <c r="DO352" s="9">
        <f t="shared" si="253"/>
        <v>0</v>
      </c>
      <c r="DP352" s="9"/>
      <c r="DQ352" s="9"/>
      <c r="DR352" s="9">
        <f t="shared" si="254"/>
        <v>0</v>
      </c>
      <c r="DS352" s="9">
        <f t="shared" si="255"/>
        <v>0</v>
      </c>
      <c r="DT352" s="9"/>
      <c r="DU352" s="9"/>
      <c r="DV352" s="9">
        <f t="shared" si="256"/>
        <v>0</v>
      </c>
      <c r="DW352" s="9">
        <f t="shared" si="257"/>
        <v>0</v>
      </c>
      <c r="DX352" s="9"/>
      <c r="DY352" s="9"/>
      <c r="DZ352" s="9">
        <f t="shared" si="258"/>
        <v>0</v>
      </c>
      <c r="EA352" s="9">
        <f t="shared" si="259"/>
        <v>0</v>
      </c>
      <c r="EB352" s="9"/>
      <c r="EC352" s="9"/>
      <c r="ED352" s="9"/>
      <c r="EE352" s="9"/>
      <c r="EF352" s="9"/>
      <c r="EG352" s="9"/>
      <c r="EH352" s="9"/>
      <c r="EI352" s="9"/>
      <c r="EJ352" s="9">
        <f t="shared" si="214"/>
        <v>757628.95</v>
      </c>
      <c r="EK352" s="9">
        <v>0</v>
      </c>
      <c r="EL352" s="9">
        <v>0</v>
      </c>
      <c r="EM352" s="10" t="s">
        <v>95</v>
      </c>
      <c r="EN352" s="40" t="s">
        <v>229</v>
      </c>
      <c r="EO352" s="40" t="s">
        <v>230</v>
      </c>
      <c r="EP352" s="40"/>
      <c r="EQ352" s="40"/>
      <c r="ER352" s="40"/>
      <c r="ES352" s="40"/>
      <c r="ET352" s="40"/>
      <c r="EU352" s="40"/>
      <c r="EV352" s="40"/>
      <c r="EW352" s="40"/>
      <c r="EX352" s="40"/>
      <c r="EY352" s="40" t="s">
        <v>616</v>
      </c>
      <c r="EZ352" s="10"/>
      <c r="FA352" s="46" t="s">
        <v>258</v>
      </c>
    </row>
    <row r="353" spans="1:157" ht="19.5" customHeight="1">
      <c r="A353" s="40" t="s">
        <v>694</v>
      </c>
      <c r="B353" s="40" t="s">
        <v>225</v>
      </c>
      <c r="C353" s="40" t="s">
        <v>226</v>
      </c>
      <c r="D353" s="40" t="s">
        <v>226</v>
      </c>
      <c r="E353" s="40" t="s">
        <v>66</v>
      </c>
      <c r="F353" s="40" t="s">
        <v>60</v>
      </c>
      <c r="G353" s="40" t="s">
        <v>67</v>
      </c>
      <c r="H353" s="40">
        <v>100</v>
      </c>
      <c r="I353" s="40">
        <v>710000000</v>
      </c>
      <c r="J353" s="40" t="s">
        <v>227</v>
      </c>
      <c r="K353" s="40" t="s">
        <v>193</v>
      </c>
      <c r="L353" s="40" t="s">
        <v>31</v>
      </c>
      <c r="M353" s="40" t="s">
        <v>194</v>
      </c>
      <c r="N353" s="40" t="s">
        <v>195</v>
      </c>
      <c r="O353" s="40"/>
      <c r="P353" s="40"/>
      <c r="Q353" s="40" t="s">
        <v>163</v>
      </c>
      <c r="R353" s="40" t="s">
        <v>405</v>
      </c>
      <c r="S353" s="40">
        <v>0</v>
      </c>
      <c r="T353" s="40">
        <v>100</v>
      </c>
      <c r="U353" s="40">
        <v>0</v>
      </c>
      <c r="V353" s="40" t="s">
        <v>228</v>
      </c>
      <c r="W353" s="40" t="s">
        <v>76</v>
      </c>
      <c r="X353" s="9">
        <v>137128.95</v>
      </c>
      <c r="Y353" s="9">
        <v>236</v>
      </c>
      <c r="Z353" s="9">
        <f t="shared" si="215"/>
        <v>32362432.200000003</v>
      </c>
      <c r="AA353" s="9">
        <f t="shared" si="216"/>
        <v>36245924.06400001</v>
      </c>
      <c r="AB353" s="9">
        <v>155125</v>
      </c>
      <c r="AC353" s="9">
        <v>0</v>
      </c>
      <c r="AD353" s="9">
        <f t="shared" si="217"/>
        <v>0</v>
      </c>
      <c r="AE353" s="9">
        <f t="shared" si="205"/>
        <v>0</v>
      </c>
      <c r="AF353" s="9">
        <v>155125</v>
      </c>
      <c r="AG353" s="9">
        <v>0</v>
      </c>
      <c r="AH353" s="9">
        <f t="shared" si="218"/>
        <v>0</v>
      </c>
      <c r="AI353" s="9">
        <f t="shared" si="206"/>
        <v>0</v>
      </c>
      <c r="AJ353" s="9">
        <v>155125</v>
      </c>
      <c r="AK353" s="9">
        <v>0</v>
      </c>
      <c r="AL353" s="9">
        <f t="shared" si="219"/>
        <v>0</v>
      </c>
      <c r="AM353" s="9">
        <f t="shared" si="207"/>
        <v>0</v>
      </c>
      <c r="AN353" s="9">
        <v>155125</v>
      </c>
      <c r="AO353" s="9">
        <v>0</v>
      </c>
      <c r="AP353" s="9">
        <f t="shared" si="220"/>
        <v>0</v>
      </c>
      <c r="AQ353" s="9">
        <f t="shared" si="208"/>
        <v>0</v>
      </c>
      <c r="AR353" s="9"/>
      <c r="AS353" s="9"/>
      <c r="AT353" s="9">
        <f t="shared" si="221"/>
        <v>0</v>
      </c>
      <c r="AU353" s="9">
        <f t="shared" si="209"/>
        <v>0</v>
      </c>
      <c r="AV353" s="9"/>
      <c r="AW353" s="9"/>
      <c r="AX353" s="9">
        <f t="shared" si="222"/>
        <v>0</v>
      </c>
      <c r="AY353" s="9">
        <f t="shared" si="210"/>
        <v>0</v>
      </c>
      <c r="AZ353" s="9"/>
      <c r="BA353" s="9"/>
      <c r="BB353" s="9">
        <f t="shared" si="223"/>
        <v>0</v>
      </c>
      <c r="BC353" s="9">
        <f t="shared" si="211"/>
        <v>0</v>
      </c>
      <c r="BD353" s="9"/>
      <c r="BE353" s="9"/>
      <c r="BF353" s="9">
        <f t="shared" si="224"/>
        <v>0</v>
      </c>
      <c r="BG353" s="9">
        <f t="shared" si="212"/>
        <v>0</v>
      </c>
      <c r="BH353" s="9"/>
      <c r="BI353" s="9"/>
      <c r="BJ353" s="9">
        <f t="shared" si="225"/>
        <v>0</v>
      </c>
      <c r="BK353" s="9">
        <f t="shared" si="213"/>
        <v>0</v>
      </c>
      <c r="BL353" s="9"/>
      <c r="BM353" s="9"/>
      <c r="BN353" s="9">
        <f t="shared" si="226"/>
        <v>0</v>
      </c>
      <c r="BO353" s="9">
        <f t="shared" si="227"/>
        <v>0</v>
      </c>
      <c r="BP353" s="9"/>
      <c r="BQ353" s="9"/>
      <c r="BR353" s="9">
        <f t="shared" si="228"/>
        <v>0</v>
      </c>
      <c r="BS353" s="9">
        <f t="shared" si="229"/>
        <v>0</v>
      </c>
      <c r="BT353" s="9"/>
      <c r="BU353" s="9"/>
      <c r="BV353" s="9">
        <f t="shared" si="230"/>
        <v>0</v>
      </c>
      <c r="BW353" s="9">
        <f t="shared" si="231"/>
        <v>0</v>
      </c>
      <c r="BX353" s="9"/>
      <c r="BY353" s="9"/>
      <c r="BZ353" s="9">
        <f t="shared" si="232"/>
        <v>0</v>
      </c>
      <c r="CA353" s="9">
        <f t="shared" si="233"/>
        <v>0</v>
      </c>
      <c r="CB353" s="9"/>
      <c r="CC353" s="9"/>
      <c r="CD353" s="9">
        <f t="shared" si="234"/>
        <v>0</v>
      </c>
      <c r="CE353" s="9">
        <f t="shared" si="235"/>
        <v>0</v>
      </c>
      <c r="CF353" s="9"/>
      <c r="CG353" s="9"/>
      <c r="CH353" s="9">
        <f t="shared" si="236"/>
        <v>0</v>
      </c>
      <c r="CI353" s="9">
        <f t="shared" si="237"/>
        <v>0</v>
      </c>
      <c r="CJ353" s="9"/>
      <c r="CK353" s="9"/>
      <c r="CL353" s="9">
        <f t="shared" si="238"/>
        <v>0</v>
      </c>
      <c r="CM353" s="9">
        <f t="shared" si="239"/>
        <v>0</v>
      </c>
      <c r="CN353" s="9"/>
      <c r="CO353" s="9"/>
      <c r="CP353" s="9">
        <f t="shared" si="240"/>
        <v>0</v>
      </c>
      <c r="CQ353" s="9">
        <f t="shared" si="241"/>
        <v>0</v>
      </c>
      <c r="CR353" s="9"/>
      <c r="CS353" s="9"/>
      <c r="CT353" s="9">
        <f t="shared" si="242"/>
        <v>0</v>
      </c>
      <c r="CU353" s="9">
        <f t="shared" si="243"/>
        <v>0</v>
      </c>
      <c r="CV353" s="9"/>
      <c r="CW353" s="9"/>
      <c r="CX353" s="9">
        <f t="shared" si="244"/>
        <v>0</v>
      </c>
      <c r="CY353" s="9">
        <f t="shared" si="245"/>
        <v>0</v>
      </c>
      <c r="CZ353" s="9"/>
      <c r="DA353" s="9"/>
      <c r="DB353" s="9">
        <f t="shared" si="246"/>
        <v>0</v>
      </c>
      <c r="DC353" s="9">
        <f t="shared" si="247"/>
        <v>0</v>
      </c>
      <c r="DD353" s="9"/>
      <c r="DE353" s="9"/>
      <c r="DF353" s="9">
        <f t="shared" si="248"/>
        <v>0</v>
      </c>
      <c r="DG353" s="9">
        <f t="shared" si="249"/>
        <v>0</v>
      </c>
      <c r="DH353" s="9"/>
      <c r="DI353" s="9"/>
      <c r="DJ353" s="9">
        <f t="shared" si="250"/>
        <v>0</v>
      </c>
      <c r="DK353" s="9">
        <f t="shared" si="251"/>
        <v>0</v>
      </c>
      <c r="DL353" s="9"/>
      <c r="DM353" s="9"/>
      <c r="DN353" s="9">
        <f t="shared" si="252"/>
        <v>0</v>
      </c>
      <c r="DO353" s="9">
        <f t="shared" si="253"/>
        <v>0</v>
      </c>
      <c r="DP353" s="9"/>
      <c r="DQ353" s="9"/>
      <c r="DR353" s="9">
        <f t="shared" si="254"/>
        <v>0</v>
      </c>
      <c r="DS353" s="9">
        <f t="shared" si="255"/>
        <v>0</v>
      </c>
      <c r="DT353" s="9"/>
      <c r="DU353" s="9"/>
      <c r="DV353" s="9">
        <f t="shared" si="256"/>
        <v>0</v>
      </c>
      <c r="DW353" s="9">
        <f t="shared" si="257"/>
        <v>0</v>
      </c>
      <c r="DX353" s="9"/>
      <c r="DY353" s="9"/>
      <c r="DZ353" s="9">
        <f t="shared" si="258"/>
        <v>0</v>
      </c>
      <c r="EA353" s="9">
        <f t="shared" si="259"/>
        <v>0</v>
      </c>
      <c r="EB353" s="9"/>
      <c r="EC353" s="9"/>
      <c r="ED353" s="9"/>
      <c r="EE353" s="9"/>
      <c r="EF353" s="9"/>
      <c r="EG353" s="9"/>
      <c r="EH353" s="9"/>
      <c r="EI353" s="9"/>
      <c r="EJ353" s="9">
        <f t="shared" si="214"/>
        <v>757628.95</v>
      </c>
      <c r="EK353" s="9">
        <f>SUM(AT353,AP353,AL353,AD353,Z353,AH353)</f>
        <v>32362432.200000003</v>
      </c>
      <c r="EL353" s="9">
        <f>IF(W353="С НДС",EK353*1.12,EK353)</f>
        <v>36245924.06400001</v>
      </c>
      <c r="EM353" s="10" t="s">
        <v>95</v>
      </c>
      <c r="EN353" s="40" t="s">
        <v>229</v>
      </c>
      <c r="EO353" s="40" t="s">
        <v>230</v>
      </c>
      <c r="EP353" s="40"/>
      <c r="EQ353" s="40"/>
      <c r="ER353" s="40"/>
      <c r="ES353" s="40"/>
      <c r="ET353" s="40"/>
      <c r="EU353" s="40"/>
      <c r="EV353" s="40"/>
      <c r="EW353" s="40"/>
      <c r="EX353" s="40"/>
      <c r="EY353" s="40" t="s">
        <v>616</v>
      </c>
      <c r="EZ353" s="10"/>
      <c r="FA353" s="46" t="s">
        <v>258</v>
      </c>
    </row>
    <row r="354" spans="1:157" ht="19.5" customHeight="1">
      <c r="A354" s="40" t="s">
        <v>206</v>
      </c>
      <c r="B354" s="40" t="s">
        <v>225</v>
      </c>
      <c r="C354" s="40" t="s">
        <v>226</v>
      </c>
      <c r="D354" s="40" t="s">
        <v>226</v>
      </c>
      <c r="E354" s="40" t="s">
        <v>66</v>
      </c>
      <c r="F354" s="40" t="s">
        <v>60</v>
      </c>
      <c r="G354" s="40" t="s">
        <v>67</v>
      </c>
      <c r="H354" s="40">
        <v>100</v>
      </c>
      <c r="I354" s="40">
        <v>710000000</v>
      </c>
      <c r="J354" s="40" t="s">
        <v>227</v>
      </c>
      <c r="K354" s="40" t="s">
        <v>193</v>
      </c>
      <c r="L354" s="40" t="s">
        <v>31</v>
      </c>
      <c r="M354" s="40" t="s">
        <v>194</v>
      </c>
      <c r="N354" s="40" t="s">
        <v>195</v>
      </c>
      <c r="O354" s="40"/>
      <c r="P354" s="40"/>
      <c r="Q354" s="40" t="s">
        <v>163</v>
      </c>
      <c r="R354" s="40" t="s">
        <v>216</v>
      </c>
      <c r="S354" s="40">
        <v>0</v>
      </c>
      <c r="T354" s="40">
        <v>100</v>
      </c>
      <c r="U354" s="40">
        <v>0</v>
      </c>
      <c r="V354" s="40" t="s">
        <v>228</v>
      </c>
      <c r="W354" s="40" t="s">
        <v>76</v>
      </c>
      <c r="X354" s="9">
        <v>54750</v>
      </c>
      <c r="Y354" s="9">
        <v>430</v>
      </c>
      <c r="Z354" s="9">
        <f t="shared" si="215"/>
        <v>23542500</v>
      </c>
      <c r="AA354" s="9">
        <f t="shared" si="216"/>
        <v>26367600.000000004</v>
      </c>
      <c r="AB354" s="9">
        <v>54750</v>
      </c>
      <c r="AC354" s="9">
        <v>451.5</v>
      </c>
      <c r="AD354" s="9">
        <f t="shared" si="217"/>
        <v>24719625</v>
      </c>
      <c r="AE354" s="9">
        <f t="shared" si="205"/>
        <v>27685980.000000004</v>
      </c>
      <c r="AF354" s="9">
        <v>54750</v>
      </c>
      <c r="AG354" s="9">
        <v>467.3</v>
      </c>
      <c r="AH354" s="9">
        <f t="shared" si="218"/>
        <v>25584675</v>
      </c>
      <c r="AI354" s="9">
        <f t="shared" si="206"/>
        <v>28654836.000000004</v>
      </c>
      <c r="AJ354" s="9">
        <v>54750</v>
      </c>
      <c r="AK354" s="9">
        <v>483.66</v>
      </c>
      <c r="AL354" s="9">
        <f t="shared" si="219"/>
        <v>26480385</v>
      </c>
      <c r="AM354" s="9">
        <f t="shared" si="207"/>
        <v>29658031.200000003</v>
      </c>
      <c r="AN354" s="9">
        <v>54750</v>
      </c>
      <c r="AO354" s="9">
        <v>500.59</v>
      </c>
      <c r="AP354" s="9">
        <f t="shared" si="220"/>
        <v>27407302.5</v>
      </c>
      <c r="AQ354" s="9">
        <f t="shared" si="208"/>
        <v>30696178.800000004</v>
      </c>
      <c r="AR354" s="9"/>
      <c r="AS354" s="9"/>
      <c r="AT354" s="9">
        <f t="shared" si="221"/>
        <v>0</v>
      </c>
      <c r="AU354" s="9">
        <f t="shared" si="209"/>
        <v>0</v>
      </c>
      <c r="AV354" s="9"/>
      <c r="AW354" s="9"/>
      <c r="AX354" s="9">
        <f t="shared" si="222"/>
        <v>0</v>
      </c>
      <c r="AY354" s="9">
        <f t="shared" si="210"/>
        <v>0</v>
      </c>
      <c r="AZ354" s="9"/>
      <c r="BA354" s="9"/>
      <c r="BB354" s="9">
        <f t="shared" si="223"/>
        <v>0</v>
      </c>
      <c r="BC354" s="9">
        <f t="shared" si="211"/>
        <v>0</v>
      </c>
      <c r="BD354" s="9"/>
      <c r="BE354" s="9"/>
      <c r="BF354" s="9">
        <f t="shared" si="224"/>
        <v>0</v>
      </c>
      <c r="BG354" s="9">
        <f t="shared" si="212"/>
        <v>0</v>
      </c>
      <c r="BH354" s="9"/>
      <c r="BI354" s="9"/>
      <c r="BJ354" s="9">
        <f t="shared" si="225"/>
        <v>0</v>
      </c>
      <c r="BK354" s="9">
        <f t="shared" si="213"/>
        <v>0</v>
      </c>
      <c r="BL354" s="9"/>
      <c r="BM354" s="9"/>
      <c r="BN354" s="9">
        <f t="shared" si="226"/>
        <v>0</v>
      </c>
      <c r="BO354" s="9">
        <f t="shared" si="227"/>
        <v>0</v>
      </c>
      <c r="BP354" s="9"/>
      <c r="BQ354" s="9"/>
      <c r="BR354" s="9">
        <f t="shared" si="228"/>
        <v>0</v>
      </c>
      <c r="BS354" s="9">
        <f t="shared" si="229"/>
        <v>0</v>
      </c>
      <c r="BT354" s="9"/>
      <c r="BU354" s="9"/>
      <c r="BV354" s="9">
        <f t="shared" si="230"/>
        <v>0</v>
      </c>
      <c r="BW354" s="9">
        <f t="shared" si="231"/>
        <v>0</v>
      </c>
      <c r="BX354" s="9"/>
      <c r="BY354" s="9"/>
      <c r="BZ354" s="9">
        <f t="shared" si="232"/>
        <v>0</v>
      </c>
      <c r="CA354" s="9">
        <f t="shared" si="233"/>
        <v>0</v>
      </c>
      <c r="CB354" s="9"/>
      <c r="CC354" s="9"/>
      <c r="CD354" s="9">
        <f t="shared" si="234"/>
        <v>0</v>
      </c>
      <c r="CE354" s="9">
        <f t="shared" si="235"/>
        <v>0</v>
      </c>
      <c r="CF354" s="9"/>
      <c r="CG354" s="9"/>
      <c r="CH354" s="9">
        <f t="shared" si="236"/>
        <v>0</v>
      </c>
      <c r="CI354" s="9">
        <f t="shared" si="237"/>
        <v>0</v>
      </c>
      <c r="CJ354" s="9"/>
      <c r="CK354" s="9"/>
      <c r="CL354" s="9">
        <f t="shared" si="238"/>
        <v>0</v>
      </c>
      <c r="CM354" s="9">
        <f t="shared" si="239"/>
        <v>0</v>
      </c>
      <c r="CN354" s="9"/>
      <c r="CO354" s="9"/>
      <c r="CP354" s="9">
        <f t="shared" si="240"/>
        <v>0</v>
      </c>
      <c r="CQ354" s="9">
        <f t="shared" si="241"/>
        <v>0</v>
      </c>
      <c r="CR354" s="9"/>
      <c r="CS354" s="9"/>
      <c r="CT354" s="9">
        <f t="shared" si="242"/>
        <v>0</v>
      </c>
      <c r="CU354" s="9">
        <f t="shared" si="243"/>
        <v>0</v>
      </c>
      <c r="CV354" s="9"/>
      <c r="CW354" s="9"/>
      <c r="CX354" s="9">
        <f t="shared" si="244"/>
        <v>0</v>
      </c>
      <c r="CY354" s="9">
        <f t="shared" si="245"/>
        <v>0</v>
      </c>
      <c r="CZ354" s="9"/>
      <c r="DA354" s="9"/>
      <c r="DB354" s="9">
        <f t="shared" si="246"/>
        <v>0</v>
      </c>
      <c r="DC354" s="9">
        <f t="shared" si="247"/>
        <v>0</v>
      </c>
      <c r="DD354" s="9"/>
      <c r="DE354" s="9"/>
      <c r="DF354" s="9">
        <f t="shared" si="248"/>
        <v>0</v>
      </c>
      <c r="DG354" s="9">
        <f t="shared" si="249"/>
        <v>0</v>
      </c>
      <c r="DH354" s="9"/>
      <c r="DI354" s="9"/>
      <c r="DJ354" s="9">
        <f t="shared" si="250"/>
        <v>0</v>
      </c>
      <c r="DK354" s="9">
        <f t="shared" si="251"/>
        <v>0</v>
      </c>
      <c r="DL354" s="9"/>
      <c r="DM354" s="9"/>
      <c r="DN354" s="9">
        <f t="shared" si="252"/>
        <v>0</v>
      </c>
      <c r="DO354" s="9">
        <f t="shared" si="253"/>
        <v>0</v>
      </c>
      <c r="DP354" s="9"/>
      <c r="DQ354" s="9"/>
      <c r="DR354" s="9">
        <f t="shared" si="254"/>
        <v>0</v>
      </c>
      <c r="DS354" s="9">
        <f t="shared" si="255"/>
        <v>0</v>
      </c>
      <c r="DT354" s="9"/>
      <c r="DU354" s="9"/>
      <c r="DV354" s="9">
        <f t="shared" si="256"/>
        <v>0</v>
      </c>
      <c r="DW354" s="9">
        <f t="shared" si="257"/>
        <v>0</v>
      </c>
      <c r="DX354" s="9"/>
      <c r="DY354" s="9"/>
      <c r="DZ354" s="9">
        <f t="shared" si="258"/>
        <v>0</v>
      </c>
      <c r="EA354" s="9">
        <f t="shared" si="259"/>
        <v>0</v>
      </c>
      <c r="EB354" s="9"/>
      <c r="EC354" s="9"/>
      <c r="ED354" s="9"/>
      <c r="EE354" s="9"/>
      <c r="EF354" s="9"/>
      <c r="EG354" s="9"/>
      <c r="EH354" s="9"/>
      <c r="EI354" s="9"/>
      <c r="EJ354" s="9">
        <f t="shared" si="214"/>
        <v>273750</v>
      </c>
      <c r="EK354" s="9">
        <v>0</v>
      </c>
      <c r="EL354" s="9">
        <v>0</v>
      </c>
      <c r="EM354" s="10" t="s">
        <v>95</v>
      </c>
      <c r="EN354" s="40" t="s">
        <v>231</v>
      </c>
      <c r="EO354" s="40" t="s">
        <v>232</v>
      </c>
      <c r="EP354" s="40"/>
      <c r="EQ354" s="40"/>
      <c r="ER354" s="40"/>
      <c r="ES354" s="40"/>
      <c r="ET354" s="40"/>
      <c r="EU354" s="40"/>
      <c r="EV354" s="40"/>
      <c r="EW354" s="40"/>
      <c r="EX354" s="40"/>
      <c r="EY354" s="40" t="s">
        <v>616</v>
      </c>
      <c r="EZ354" s="10"/>
      <c r="FA354" s="46" t="s">
        <v>258</v>
      </c>
    </row>
    <row r="355" spans="1:157" ht="19.5" customHeight="1">
      <c r="A355" s="40" t="s">
        <v>619</v>
      </c>
      <c r="B355" s="40" t="s">
        <v>225</v>
      </c>
      <c r="C355" s="40" t="s">
        <v>226</v>
      </c>
      <c r="D355" s="40" t="s">
        <v>226</v>
      </c>
      <c r="E355" s="40" t="s">
        <v>66</v>
      </c>
      <c r="F355" s="40" t="s">
        <v>60</v>
      </c>
      <c r="G355" s="40" t="s">
        <v>67</v>
      </c>
      <c r="H355" s="40">
        <v>100</v>
      </c>
      <c r="I355" s="40">
        <v>710000000</v>
      </c>
      <c r="J355" s="40" t="s">
        <v>227</v>
      </c>
      <c r="K355" s="40" t="s">
        <v>193</v>
      </c>
      <c r="L355" s="40" t="s">
        <v>31</v>
      </c>
      <c r="M355" s="40" t="s">
        <v>194</v>
      </c>
      <c r="N355" s="40" t="s">
        <v>195</v>
      </c>
      <c r="O355" s="40"/>
      <c r="P355" s="40"/>
      <c r="Q355" s="40" t="s">
        <v>163</v>
      </c>
      <c r="R355" s="40" t="s">
        <v>216</v>
      </c>
      <c r="S355" s="40">
        <v>0</v>
      </c>
      <c r="T355" s="40">
        <v>100</v>
      </c>
      <c r="U355" s="40">
        <v>0</v>
      </c>
      <c r="V355" s="40" t="s">
        <v>228</v>
      </c>
      <c r="W355" s="40" t="s">
        <v>76</v>
      </c>
      <c r="X355" s="9">
        <v>43681.84</v>
      </c>
      <c r="Y355" s="9">
        <v>430</v>
      </c>
      <c r="Z355" s="9">
        <f t="shared" si="215"/>
        <v>18783191.2</v>
      </c>
      <c r="AA355" s="9">
        <f t="shared" si="216"/>
        <v>21037174.144</v>
      </c>
      <c r="AB355" s="9">
        <v>54750</v>
      </c>
      <c r="AC355" s="9">
        <v>451.5</v>
      </c>
      <c r="AD355" s="9">
        <f t="shared" si="217"/>
        <v>24719625</v>
      </c>
      <c r="AE355" s="9">
        <f t="shared" si="205"/>
        <v>27685980.000000004</v>
      </c>
      <c r="AF355" s="9">
        <v>54750</v>
      </c>
      <c r="AG355" s="9">
        <v>467.3</v>
      </c>
      <c r="AH355" s="9">
        <f t="shared" si="218"/>
        <v>25584675</v>
      </c>
      <c r="AI355" s="9">
        <f t="shared" si="206"/>
        <v>28654836.000000004</v>
      </c>
      <c r="AJ355" s="9">
        <v>54750</v>
      </c>
      <c r="AK355" s="9">
        <v>483.66</v>
      </c>
      <c r="AL355" s="9">
        <f t="shared" si="219"/>
        <v>26480385</v>
      </c>
      <c r="AM355" s="9">
        <f t="shared" si="207"/>
        <v>29658031.200000003</v>
      </c>
      <c r="AN355" s="9">
        <v>54750</v>
      </c>
      <c r="AO355" s="9">
        <v>500.59</v>
      </c>
      <c r="AP355" s="9">
        <f t="shared" si="220"/>
        <v>27407302.5</v>
      </c>
      <c r="AQ355" s="9">
        <f t="shared" si="208"/>
        <v>30696178.800000004</v>
      </c>
      <c r="AR355" s="9"/>
      <c r="AS355" s="9"/>
      <c r="AT355" s="9">
        <f t="shared" si="221"/>
        <v>0</v>
      </c>
      <c r="AU355" s="9">
        <f t="shared" si="209"/>
        <v>0</v>
      </c>
      <c r="AV355" s="9"/>
      <c r="AW355" s="9"/>
      <c r="AX355" s="9">
        <f t="shared" si="222"/>
        <v>0</v>
      </c>
      <c r="AY355" s="9">
        <f t="shared" si="210"/>
        <v>0</v>
      </c>
      <c r="AZ355" s="9"/>
      <c r="BA355" s="9"/>
      <c r="BB355" s="9">
        <f t="shared" si="223"/>
        <v>0</v>
      </c>
      <c r="BC355" s="9">
        <f t="shared" si="211"/>
        <v>0</v>
      </c>
      <c r="BD355" s="9"/>
      <c r="BE355" s="9"/>
      <c r="BF355" s="9">
        <f t="shared" si="224"/>
        <v>0</v>
      </c>
      <c r="BG355" s="9">
        <f t="shared" si="212"/>
        <v>0</v>
      </c>
      <c r="BH355" s="9"/>
      <c r="BI355" s="9"/>
      <c r="BJ355" s="9">
        <f t="shared" si="225"/>
        <v>0</v>
      </c>
      <c r="BK355" s="9">
        <f t="shared" si="213"/>
        <v>0</v>
      </c>
      <c r="BL355" s="9"/>
      <c r="BM355" s="9"/>
      <c r="BN355" s="9">
        <f t="shared" si="226"/>
        <v>0</v>
      </c>
      <c r="BO355" s="9">
        <f t="shared" si="227"/>
        <v>0</v>
      </c>
      <c r="BP355" s="9"/>
      <c r="BQ355" s="9"/>
      <c r="BR355" s="9">
        <f t="shared" si="228"/>
        <v>0</v>
      </c>
      <c r="BS355" s="9">
        <f t="shared" si="229"/>
        <v>0</v>
      </c>
      <c r="BT355" s="9"/>
      <c r="BU355" s="9"/>
      <c r="BV355" s="9">
        <f t="shared" si="230"/>
        <v>0</v>
      </c>
      <c r="BW355" s="9">
        <f t="shared" si="231"/>
        <v>0</v>
      </c>
      <c r="BX355" s="9"/>
      <c r="BY355" s="9"/>
      <c r="BZ355" s="9">
        <f t="shared" si="232"/>
        <v>0</v>
      </c>
      <c r="CA355" s="9">
        <f t="shared" si="233"/>
        <v>0</v>
      </c>
      <c r="CB355" s="9"/>
      <c r="CC355" s="9"/>
      <c r="CD355" s="9">
        <f t="shared" si="234"/>
        <v>0</v>
      </c>
      <c r="CE355" s="9">
        <f t="shared" si="235"/>
        <v>0</v>
      </c>
      <c r="CF355" s="9"/>
      <c r="CG355" s="9"/>
      <c r="CH355" s="9">
        <f t="shared" si="236"/>
        <v>0</v>
      </c>
      <c r="CI355" s="9">
        <f t="shared" si="237"/>
        <v>0</v>
      </c>
      <c r="CJ355" s="9"/>
      <c r="CK355" s="9"/>
      <c r="CL355" s="9">
        <f t="shared" si="238"/>
        <v>0</v>
      </c>
      <c r="CM355" s="9">
        <f t="shared" si="239"/>
        <v>0</v>
      </c>
      <c r="CN355" s="9"/>
      <c r="CO355" s="9"/>
      <c r="CP355" s="9">
        <f t="shared" si="240"/>
        <v>0</v>
      </c>
      <c r="CQ355" s="9">
        <f t="shared" si="241"/>
        <v>0</v>
      </c>
      <c r="CR355" s="9"/>
      <c r="CS355" s="9"/>
      <c r="CT355" s="9">
        <f t="shared" si="242"/>
        <v>0</v>
      </c>
      <c r="CU355" s="9">
        <f t="shared" si="243"/>
        <v>0</v>
      </c>
      <c r="CV355" s="9"/>
      <c r="CW355" s="9"/>
      <c r="CX355" s="9">
        <f t="shared" si="244"/>
        <v>0</v>
      </c>
      <c r="CY355" s="9">
        <f t="shared" si="245"/>
        <v>0</v>
      </c>
      <c r="CZ355" s="9"/>
      <c r="DA355" s="9"/>
      <c r="DB355" s="9">
        <f t="shared" si="246"/>
        <v>0</v>
      </c>
      <c r="DC355" s="9">
        <f t="shared" si="247"/>
        <v>0</v>
      </c>
      <c r="DD355" s="9"/>
      <c r="DE355" s="9"/>
      <c r="DF355" s="9">
        <f t="shared" si="248"/>
        <v>0</v>
      </c>
      <c r="DG355" s="9">
        <f t="shared" si="249"/>
        <v>0</v>
      </c>
      <c r="DH355" s="9"/>
      <c r="DI355" s="9"/>
      <c r="DJ355" s="9">
        <f t="shared" si="250"/>
        <v>0</v>
      </c>
      <c r="DK355" s="9">
        <f t="shared" si="251"/>
        <v>0</v>
      </c>
      <c r="DL355" s="9"/>
      <c r="DM355" s="9"/>
      <c r="DN355" s="9">
        <f t="shared" si="252"/>
        <v>0</v>
      </c>
      <c r="DO355" s="9">
        <f t="shared" si="253"/>
        <v>0</v>
      </c>
      <c r="DP355" s="9"/>
      <c r="DQ355" s="9"/>
      <c r="DR355" s="9">
        <f t="shared" si="254"/>
        <v>0</v>
      </c>
      <c r="DS355" s="9">
        <f t="shared" si="255"/>
        <v>0</v>
      </c>
      <c r="DT355" s="9"/>
      <c r="DU355" s="9"/>
      <c r="DV355" s="9">
        <f t="shared" si="256"/>
        <v>0</v>
      </c>
      <c r="DW355" s="9">
        <f t="shared" si="257"/>
        <v>0</v>
      </c>
      <c r="DX355" s="9"/>
      <c r="DY355" s="9"/>
      <c r="DZ355" s="9">
        <f t="shared" si="258"/>
        <v>0</v>
      </c>
      <c r="EA355" s="9">
        <f t="shared" si="259"/>
        <v>0</v>
      </c>
      <c r="EB355" s="9"/>
      <c r="EC355" s="9"/>
      <c r="ED355" s="9"/>
      <c r="EE355" s="9"/>
      <c r="EF355" s="9"/>
      <c r="EG355" s="9"/>
      <c r="EH355" s="9"/>
      <c r="EI355" s="9"/>
      <c r="EJ355" s="9">
        <f t="shared" si="214"/>
        <v>262681.83999999997</v>
      </c>
      <c r="EK355" s="9">
        <v>0</v>
      </c>
      <c r="EL355" s="9">
        <v>0</v>
      </c>
      <c r="EM355" s="10" t="s">
        <v>95</v>
      </c>
      <c r="EN355" s="40" t="s">
        <v>231</v>
      </c>
      <c r="EO355" s="40" t="s">
        <v>232</v>
      </c>
      <c r="EP355" s="40"/>
      <c r="EQ355" s="40"/>
      <c r="ER355" s="40"/>
      <c r="ES355" s="40"/>
      <c r="ET355" s="40"/>
      <c r="EU355" s="40"/>
      <c r="EV355" s="40"/>
      <c r="EW355" s="40"/>
      <c r="EX355" s="40"/>
      <c r="EY355" s="40" t="s">
        <v>616</v>
      </c>
      <c r="EZ355" s="10"/>
      <c r="FA355" s="46" t="s">
        <v>258</v>
      </c>
    </row>
    <row r="356" spans="1:157" ht="19.5" customHeight="1">
      <c r="A356" s="40" t="s">
        <v>695</v>
      </c>
      <c r="B356" s="40" t="s">
        <v>225</v>
      </c>
      <c r="C356" s="40" t="s">
        <v>226</v>
      </c>
      <c r="D356" s="40" t="s">
        <v>226</v>
      </c>
      <c r="E356" s="40" t="s">
        <v>66</v>
      </c>
      <c r="F356" s="40" t="s">
        <v>60</v>
      </c>
      <c r="G356" s="40" t="s">
        <v>67</v>
      </c>
      <c r="H356" s="40">
        <v>100</v>
      </c>
      <c r="I356" s="40">
        <v>710000000</v>
      </c>
      <c r="J356" s="40" t="s">
        <v>227</v>
      </c>
      <c r="K356" s="40" t="s">
        <v>193</v>
      </c>
      <c r="L356" s="40" t="s">
        <v>31</v>
      </c>
      <c r="M356" s="40" t="s">
        <v>194</v>
      </c>
      <c r="N356" s="40" t="s">
        <v>195</v>
      </c>
      <c r="O356" s="40"/>
      <c r="P356" s="40"/>
      <c r="Q356" s="40" t="s">
        <v>163</v>
      </c>
      <c r="R356" s="40" t="s">
        <v>405</v>
      </c>
      <c r="S356" s="40">
        <v>0</v>
      </c>
      <c r="T356" s="40">
        <v>100</v>
      </c>
      <c r="U356" s="40">
        <v>0</v>
      </c>
      <c r="V356" s="40" t="s">
        <v>228</v>
      </c>
      <c r="W356" s="40" t="s">
        <v>76</v>
      </c>
      <c r="X356" s="9">
        <v>43681.84</v>
      </c>
      <c r="Y356" s="9">
        <v>430</v>
      </c>
      <c r="Z356" s="9">
        <f t="shared" si="215"/>
        <v>18783191.2</v>
      </c>
      <c r="AA356" s="9">
        <f t="shared" si="216"/>
        <v>21037174.144</v>
      </c>
      <c r="AB356" s="9">
        <v>54750</v>
      </c>
      <c r="AC356" s="9">
        <v>0</v>
      </c>
      <c r="AD356" s="9">
        <f t="shared" si="217"/>
        <v>0</v>
      </c>
      <c r="AE356" s="9">
        <f t="shared" si="205"/>
        <v>0</v>
      </c>
      <c r="AF356" s="9">
        <v>54750</v>
      </c>
      <c r="AG356" s="9">
        <v>0</v>
      </c>
      <c r="AH356" s="9">
        <f t="shared" si="218"/>
        <v>0</v>
      </c>
      <c r="AI356" s="9">
        <f t="shared" si="206"/>
        <v>0</v>
      </c>
      <c r="AJ356" s="9">
        <v>54750</v>
      </c>
      <c r="AK356" s="9">
        <v>0</v>
      </c>
      <c r="AL356" s="9">
        <f t="shared" si="219"/>
        <v>0</v>
      </c>
      <c r="AM356" s="9">
        <f t="shared" si="207"/>
        <v>0</v>
      </c>
      <c r="AN356" s="9">
        <v>54750</v>
      </c>
      <c r="AO356" s="9">
        <v>0</v>
      </c>
      <c r="AP356" s="9">
        <f t="shared" si="220"/>
        <v>0</v>
      </c>
      <c r="AQ356" s="9">
        <f t="shared" si="208"/>
        <v>0</v>
      </c>
      <c r="AR356" s="9"/>
      <c r="AS356" s="9"/>
      <c r="AT356" s="9">
        <f t="shared" si="221"/>
        <v>0</v>
      </c>
      <c r="AU356" s="9">
        <f t="shared" si="209"/>
        <v>0</v>
      </c>
      <c r="AV356" s="9"/>
      <c r="AW356" s="9"/>
      <c r="AX356" s="9">
        <f t="shared" si="222"/>
        <v>0</v>
      </c>
      <c r="AY356" s="9">
        <f t="shared" si="210"/>
        <v>0</v>
      </c>
      <c r="AZ356" s="9"/>
      <c r="BA356" s="9"/>
      <c r="BB356" s="9">
        <f t="shared" si="223"/>
        <v>0</v>
      </c>
      <c r="BC356" s="9">
        <f t="shared" si="211"/>
        <v>0</v>
      </c>
      <c r="BD356" s="9"/>
      <c r="BE356" s="9"/>
      <c r="BF356" s="9">
        <f t="shared" si="224"/>
        <v>0</v>
      </c>
      <c r="BG356" s="9">
        <f t="shared" si="212"/>
        <v>0</v>
      </c>
      <c r="BH356" s="9"/>
      <c r="BI356" s="9"/>
      <c r="BJ356" s="9">
        <f t="shared" si="225"/>
        <v>0</v>
      </c>
      <c r="BK356" s="9">
        <f t="shared" si="213"/>
        <v>0</v>
      </c>
      <c r="BL356" s="9"/>
      <c r="BM356" s="9"/>
      <c r="BN356" s="9">
        <f t="shared" si="226"/>
        <v>0</v>
      </c>
      <c r="BO356" s="9">
        <f t="shared" si="227"/>
        <v>0</v>
      </c>
      <c r="BP356" s="9"/>
      <c r="BQ356" s="9"/>
      <c r="BR356" s="9">
        <f t="shared" si="228"/>
        <v>0</v>
      </c>
      <c r="BS356" s="9">
        <f t="shared" si="229"/>
        <v>0</v>
      </c>
      <c r="BT356" s="9"/>
      <c r="BU356" s="9"/>
      <c r="BV356" s="9">
        <f t="shared" si="230"/>
        <v>0</v>
      </c>
      <c r="BW356" s="9">
        <f t="shared" si="231"/>
        <v>0</v>
      </c>
      <c r="BX356" s="9"/>
      <c r="BY356" s="9"/>
      <c r="BZ356" s="9">
        <f t="shared" si="232"/>
        <v>0</v>
      </c>
      <c r="CA356" s="9">
        <f t="shared" si="233"/>
        <v>0</v>
      </c>
      <c r="CB356" s="9"/>
      <c r="CC356" s="9"/>
      <c r="CD356" s="9">
        <f t="shared" si="234"/>
        <v>0</v>
      </c>
      <c r="CE356" s="9">
        <f t="shared" si="235"/>
        <v>0</v>
      </c>
      <c r="CF356" s="9"/>
      <c r="CG356" s="9"/>
      <c r="CH356" s="9">
        <f t="shared" si="236"/>
        <v>0</v>
      </c>
      <c r="CI356" s="9">
        <f t="shared" si="237"/>
        <v>0</v>
      </c>
      <c r="CJ356" s="9"/>
      <c r="CK356" s="9"/>
      <c r="CL356" s="9">
        <f t="shared" si="238"/>
        <v>0</v>
      </c>
      <c r="CM356" s="9">
        <f t="shared" si="239"/>
        <v>0</v>
      </c>
      <c r="CN356" s="9"/>
      <c r="CO356" s="9"/>
      <c r="CP356" s="9">
        <f t="shared" si="240"/>
        <v>0</v>
      </c>
      <c r="CQ356" s="9">
        <f t="shared" si="241"/>
        <v>0</v>
      </c>
      <c r="CR356" s="9"/>
      <c r="CS356" s="9"/>
      <c r="CT356" s="9">
        <f t="shared" si="242"/>
        <v>0</v>
      </c>
      <c r="CU356" s="9">
        <f t="shared" si="243"/>
        <v>0</v>
      </c>
      <c r="CV356" s="9"/>
      <c r="CW356" s="9"/>
      <c r="CX356" s="9">
        <f t="shared" si="244"/>
        <v>0</v>
      </c>
      <c r="CY356" s="9">
        <f t="shared" si="245"/>
        <v>0</v>
      </c>
      <c r="CZ356" s="9"/>
      <c r="DA356" s="9"/>
      <c r="DB356" s="9">
        <f t="shared" si="246"/>
        <v>0</v>
      </c>
      <c r="DC356" s="9">
        <f t="shared" si="247"/>
        <v>0</v>
      </c>
      <c r="DD356" s="9"/>
      <c r="DE356" s="9"/>
      <c r="DF356" s="9">
        <f t="shared" si="248"/>
        <v>0</v>
      </c>
      <c r="DG356" s="9">
        <f t="shared" si="249"/>
        <v>0</v>
      </c>
      <c r="DH356" s="9"/>
      <c r="DI356" s="9"/>
      <c r="DJ356" s="9">
        <f t="shared" si="250"/>
        <v>0</v>
      </c>
      <c r="DK356" s="9">
        <f t="shared" si="251"/>
        <v>0</v>
      </c>
      <c r="DL356" s="9"/>
      <c r="DM356" s="9"/>
      <c r="DN356" s="9">
        <f t="shared" si="252"/>
        <v>0</v>
      </c>
      <c r="DO356" s="9">
        <f t="shared" si="253"/>
        <v>0</v>
      </c>
      <c r="DP356" s="9"/>
      <c r="DQ356" s="9"/>
      <c r="DR356" s="9">
        <f t="shared" si="254"/>
        <v>0</v>
      </c>
      <c r="DS356" s="9">
        <f t="shared" si="255"/>
        <v>0</v>
      </c>
      <c r="DT356" s="9"/>
      <c r="DU356" s="9"/>
      <c r="DV356" s="9">
        <f t="shared" si="256"/>
        <v>0</v>
      </c>
      <c r="DW356" s="9">
        <f t="shared" si="257"/>
        <v>0</v>
      </c>
      <c r="DX356" s="9"/>
      <c r="DY356" s="9"/>
      <c r="DZ356" s="9">
        <f t="shared" si="258"/>
        <v>0</v>
      </c>
      <c r="EA356" s="9">
        <f t="shared" si="259"/>
        <v>0</v>
      </c>
      <c r="EB356" s="9"/>
      <c r="EC356" s="9"/>
      <c r="ED356" s="9"/>
      <c r="EE356" s="9"/>
      <c r="EF356" s="9"/>
      <c r="EG356" s="9"/>
      <c r="EH356" s="9"/>
      <c r="EI356" s="9"/>
      <c r="EJ356" s="9">
        <f t="shared" si="214"/>
        <v>262681.83999999997</v>
      </c>
      <c r="EK356" s="9">
        <f>SUM(AT356,AP356,AL356,AD356,Z356,AH356)</f>
        <v>18783191.2</v>
      </c>
      <c r="EL356" s="9">
        <f>IF(W356="С НДС",EK356*1.12,EK356)</f>
        <v>21037174.144</v>
      </c>
      <c r="EM356" s="10" t="s">
        <v>95</v>
      </c>
      <c r="EN356" s="40" t="s">
        <v>231</v>
      </c>
      <c r="EO356" s="40" t="s">
        <v>232</v>
      </c>
      <c r="EP356" s="40"/>
      <c r="EQ356" s="40"/>
      <c r="ER356" s="40"/>
      <c r="ES356" s="40"/>
      <c r="ET356" s="40"/>
      <c r="EU356" s="40"/>
      <c r="EV356" s="40"/>
      <c r="EW356" s="40"/>
      <c r="EX356" s="40"/>
      <c r="EY356" s="40" t="s">
        <v>616</v>
      </c>
      <c r="EZ356" s="10"/>
      <c r="FA356" s="46" t="s">
        <v>258</v>
      </c>
    </row>
    <row r="357" spans="1:157" ht="19.5" customHeight="1">
      <c r="A357" s="40" t="s">
        <v>207</v>
      </c>
      <c r="B357" s="40" t="s">
        <v>233</v>
      </c>
      <c r="C357" s="40" t="s">
        <v>234</v>
      </c>
      <c r="D357" s="40" t="s">
        <v>234</v>
      </c>
      <c r="E357" s="40" t="s">
        <v>66</v>
      </c>
      <c r="F357" s="40" t="s">
        <v>60</v>
      </c>
      <c r="G357" s="40" t="s">
        <v>67</v>
      </c>
      <c r="H357" s="40">
        <v>100</v>
      </c>
      <c r="I357" s="40">
        <v>710000000</v>
      </c>
      <c r="J357" s="40" t="s">
        <v>227</v>
      </c>
      <c r="K357" s="40" t="s">
        <v>193</v>
      </c>
      <c r="L357" s="40" t="s">
        <v>31</v>
      </c>
      <c r="M357" s="40" t="s">
        <v>194</v>
      </c>
      <c r="N357" s="40" t="s">
        <v>195</v>
      </c>
      <c r="O357" s="40"/>
      <c r="P357" s="40"/>
      <c r="Q357" s="40" t="s">
        <v>163</v>
      </c>
      <c r="R357" s="40" t="s">
        <v>216</v>
      </c>
      <c r="S357" s="40">
        <v>0</v>
      </c>
      <c r="T357" s="40">
        <v>100</v>
      </c>
      <c r="U357" s="40">
        <v>0</v>
      </c>
      <c r="V357" s="40" t="s">
        <v>235</v>
      </c>
      <c r="W357" s="40" t="s">
        <v>76</v>
      </c>
      <c r="X357" s="9">
        <v>77327</v>
      </c>
      <c r="Y357" s="9">
        <v>3156</v>
      </c>
      <c r="Z357" s="9">
        <f t="shared" si="215"/>
        <v>244044012</v>
      </c>
      <c r="AA357" s="9">
        <f t="shared" si="216"/>
        <v>273329293.44</v>
      </c>
      <c r="AB357" s="9">
        <v>82739.89</v>
      </c>
      <c r="AC357" s="9">
        <v>3313.8</v>
      </c>
      <c r="AD357" s="9">
        <f t="shared" si="217"/>
        <v>274183447.482</v>
      </c>
      <c r="AE357" s="9">
        <f t="shared" si="205"/>
        <v>307085461.17984</v>
      </c>
      <c r="AF357" s="9">
        <v>88531.68</v>
      </c>
      <c r="AG357" s="9">
        <v>3429.78</v>
      </c>
      <c r="AH357" s="9">
        <f t="shared" si="218"/>
        <v>303644185.4304</v>
      </c>
      <c r="AI357" s="9">
        <f t="shared" si="206"/>
        <v>340081487.682048</v>
      </c>
      <c r="AJ357" s="9">
        <v>94728.9</v>
      </c>
      <c r="AK357" s="9">
        <v>3549.82</v>
      </c>
      <c r="AL357" s="9">
        <f t="shared" si="219"/>
        <v>336270543.798</v>
      </c>
      <c r="AM357" s="9">
        <f t="shared" si="207"/>
        <v>376623009.05376</v>
      </c>
      <c r="AN357" s="9">
        <v>101360</v>
      </c>
      <c r="AO357" s="9">
        <v>3674.06</v>
      </c>
      <c r="AP357" s="9">
        <f t="shared" si="220"/>
        <v>372402721.6</v>
      </c>
      <c r="AQ357" s="9">
        <f t="shared" si="208"/>
        <v>417091048.1920001</v>
      </c>
      <c r="AR357" s="9"/>
      <c r="AS357" s="9"/>
      <c r="AT357" s="9">
        <f t="shared" si="221"/>
        <v>0</v>
      </c>
      <c r="AU357" s="9">
        <f t="shared" si="209"/>
        <v>0</v>
      </c>
      <c r="AV357" s="9"/>
      <c r="AW357" s="9"/>
      <c r="AX357" s="9">
        <f t="shared" si="222"/>
        <v>0</v>
      </c>
      <c r="AY357" s="9">
        <f t="shared" si="210"/>
        <v>0</v>
      </c>
      <c r="AZ357" s="9"/>
      <c r="BA357" s="9"/>
      <c r="BB357" s="9">
        <f t="shared" si="223"/>
        <v>0</v>
      </c>
      <c r="BC357" s="9">
        <f t="shared" si="211"/>
        <v>0</v>
      </c>
      <c r="BD357" s="9"/>
      <c r="BE357" s="9"/>
      <c r="BF357" s="9">
        <f t="shared" si="224"/>
        <v>0</v>
      </c>
      <c r="BG357" s="9">
        <f t="shared" si="212"/>
        <v>0</v>
      </c>
      <c r="BH357" s="9"/>
      <c r="BI357" s="9"/>
      <c r="BJ357" s="9">
        <f t="shared" si="225"/>
        <v>0</v>
      </c>
      <c r="BK357" s="9">
        <f t="shared" si="213"/>
        <v>0</v>
      </c>
      <c r="BL357" s="9"/>
      <c r="BM357" s="9"/>
      <c r="BN357" s="9">
        <f t="shared" si="226"/>
        <v>0</v>
      </c>
      <c r="BO357" s="9">
        <f t="shared" si="227"/>
        <v>0</v>
      </c>
      <c r="BP357" s="9"/>
      <c r="BQ357" s="9"/>
      <c r="BR357" s="9">
        <f t="shared" si="228"/>
        <v>0</v>
      </c>
      <c r="BS357" s="9">
        <f t="shared" si="229"/>
        <v>0</v>
      </c>
      <c r="BT357" s="9"/>
      <c r="BU357" s="9"/>
      <c r="BV357" s="9">
        <f t="shared" si="230"/>
        <v>0</v>
      </c>
      <c r="BW357" s="9">
        <f t="shared" si="231"/>
        <v>0</v>
      </c>
      <c r="BX357" s="9"/>
      <c r="BY357" s="9"/>
      <c r="BZ357" s="9">
        <f t="shared" si="232"/>
        <v>0</v>
      </c>
      <c r="CA357" s="9">
        <f t="shared" si="233"/>
        <v>0</v>
      </c>
      <c r="CB357" s="9"/>
      <c r="CC357" s="9"/>
      <c r="CD357" s="9">
        <f t="shared" si="234"/>
        <v>0</v>
      </c>
      <c r="CE357" s="9">
        <f t="shared" si="235"/>
        <v>0</v>
      </c>
      <c r="CF357" s="9"/>
      <c r="CG357" s="9"/>
      <c r="CH357" s="9">
        <f t="shared" si="236"/>
        <v>0</v>
      </c>
      <c r="CI357" s="9">
        <f t="shared" si="237"/>
        <v>0</v>
      </c>
      <c r="CJ357" s="9"/>
      <c r="CK357" s="9"/>
      <c r="CL357" s="9">
        <f t="shared" si="238"/>
        <v>0</v>
      </c>
      <c r="CM357" s="9">
        <f t="shared" si="239"/>
        <v>0</v>
      </c>
      <c r="CN357" s="9"/>
      <c r="CO357" s="9"/>
      <c r="CP357" s="9">
        <f t="shared" si="240"/>
        <v>0</v>
      </c>
      <c r="CQ357" s="9">
        <f t="shared" si="241"/>
        <v>0</v>
      </c>
      <c r="CR357" s="9"/>
      <c r="CS357" s="9"/>
      <c r="CT357" s="9">
        <f t="shared" si="242"/>
        <v>0</v>
      </c>
      <c r="CU357" s="9">
        <f t="shared" si="243"/>
        <v>0</v>
      </c>
      <c r="CV357" s="9"/>
      <c r="CW357" s="9"/>
      <c r="CX357" s="9">
        <f t="shared" si="244"/>
        <v>0</v>
      </c>
      <c r="CY357" s="9">
        <f t="shared" si="245"/>
        <v>0</v>
      </c>
      <c r="CZ357" s="9"/>
      <c r="DA357" s="9"/>
      <c r="DB357" s="9">
        <f t="shared" si="246"/>
        <v>0</v>
      </c>
      <c r="DC357" s="9">
        <f t="shared" si="247"/>
        <v>0</v>
      </c>
      <c r="DD357" s="9"/>
      <c r="DE357" s="9"/>
      <c r="DF357" s="9">
        <f t="shared" si="248"/>
        <v>0</v>
      </c>
      <c r="DG357" s="9">
        <f t="shared" si="249"/>
        <v>0</v>
      </c>
      <c r="DH357" s="9"/>
      <c r="DI357" s="9"/>
      <c r="DJ357" s="9">
        <f t="shared" si="250"/>
        <v>0</v>
      </c>
      <c r="DK357" s="9">
        <f t="shared" si="251"/>
        <v>0</v>
      </c>
      <c r="DL357" s="9"/>
      <c r="DM357" s="9"/>
      <c r="DN357" s="9">
        <f t="shared" si="252"/>
        <v>0</v>
      </c>
      <c r="DO357" s="9">
        <f t="shared" si="253"/>
        <v>0</v>
      </c>
      <c r="DP357" s="9"/>
      <c r="DQ357" s="9"/>
      <c r="DR357" s="9">
        <f t="shared" si="254"/>
        <v>0</v>
      </c>
      <c r="DS357" s="9">
        <f t="shared" si="255"/>
        <v>0</v>
      </c>
      <c r="DT357" s="9"/>
      <c r="DU357" s="9"/>
      <c r="DV357" s="9">
        <f t="shared" si="256"/>
        <v>0</v>
      </c>
      <c r="DW357" s="9">
        <f t="shared" si="257"/>
        <v>0</v>
      </c>
      <c r="DX357" s="9"/>
      <c r="DY357" s="9"/>
      <c r="DZ357" s="9">
        <f t="shared" si="258"/>
        <v>0</v>
      </c>
      <c r="EA357" s="9">
        <f t="shared" si="259"/>
        <v>0</v>
      </c>
      <c r="EB357" s="9"/>
      <c r="EC357" s="9"/>
      <c r="ED357" s="9"/>
      <c r="EE357" s="9"/>
      <c r="EF357" s="9"/>
      <c r="EG357" s="9"/>
      <c r="EH357" s="9"/>
      <c r="EI357" s="9"/>
      <c r="EJ357" s="9">
        <f t="shared" si="214"/>
        <v>444687.47</v>
      </c>
      <c r="EK357" s="9">
        <v>0</v>
      </c>
      <c r="EL357" s="9">
        <v>0</v>
      </c>
      <c r="EM357" s="10" t="s">
        <v>95</v>
      </c>
      <c r="EN357" s="40" t="s">
        <v>236</v>
      </c>
      <c r="EO357" s="40" t="s">
        <v>237</v>
      </c>
      <c r="EP357" s="40"/>
      <c r="EQ357" s="40"/>
      <c r="ER357" s="40"/>
      <c r="ES357" s="40"/>
      <c r="ET357" s="40"/>
      <c r="EU357" s="40"/>
      <c r="EV357" s="40"/>
      <c r="EW357" s="40"/>
      <c r="EX357" s="40"/>
      <c r="EY357" s="40" t="s">
        <v>616</v>
      </c>
      <c r="EZ357" s="10"/>
      <c r="FA357" s="46" t="s">
        <v>258</v>
      </c>
    </row>
    <row r="358" spans="1:157" ht="19.5" customHeight="1">
      <c r="A358" s="40" t="s">
        <v>620</v>
      </c>
      <c r="B358" s="40" t="s">
        <v>233</v>
      </c>
      <c r="C358" s="40" t="s">
        <v>234</v>
      </c>
      <c r="D358" s="40" t="s">
        <v>234</v>
      </c>
      <c r="E358" s="40" t="s">
        <v>66</v>
      </c>
      <c r="F358" s="40" t="s">
        <v>60</v>
      </c>
      <c r="G358" s="40" t="s">
        <v>67</v>
      </c>
      <c r="H358" s="40">
        <v>100</v>
      </c>
      <c r="I358" s="40">
        <v>710000000</v>
      </c>
      <c r="J358" s="40" t="s">
        <v>227</v>
      </c>
      <c r="K358" s="40" t="s">
        <v>193</v>
      </c>
      <c r="L358" s="40" t="s">
        <v>31</v>
      </c>
      <c r="M358" s="40" t="s">
        <v>194</v>
      </c>
      <c r="N358" s="40" t="s">
        <v>195</v>
      </c>
      <c r="O358" s="40"/>
      <c r="P358" s="40"/>
      <c r="Q358" s="40" t="s">
        <v>163</v>
      </c>
      <c r="R358" s="40" t="s">
        <v>216</v>
      </c>
      <c r="S358" s="40">
        <v>0</v>
      </c>
      <c r="T358" s="40">
        <v>100</v>
      </c>
      <c r="U358" s="40">
        <v>0</v>
      </c>
      <c r="V358" s="40" t="s">
        <v>235</v>
      </c>
      <c r="W358" s="40" t="s">
        <v>76</v>
      </c>
      <c r="X358" s="9">
        <v>40489</v>
      </c>
      <c r="Y358" s="9">
        <v>3156</v>
      </c>
      <c r="Z358" s="9">
        <f t="shared" si="215"/>
        <v>127783284</v>
      </c>
      <c r="AA358" s="9">
        <f t="shared" si="216"/>
        <v>143117278.08</v>
      </c>
      <c r="AB358" s="9">
        <v>82739.89</v>
      </c>
      <c r="AC358" s="9">
        <v>3313.8</v>
      </c>
      <c r="AD358" s="9">
        <f t="shared" si="217"/>
        <v>274183447.482</v>
      </c>
      <c r="AE358" s="9">
        <f t="shared" si="205"/>
        <v>307085461.17984</v>
      </c>
      <c r="AF358" s="9">
        <v>88531.68</v>
      </c>
      <c r="AG358" s="9">
        <v>3429.78</v>
      </c>
      <c r="AH358" s="9">
        <f t="shared" si="218"/>
        <v>303644185.4304</v>
      </c>
      <c r="AI358" s="9">
        <f t="shared" si="206"/>
        <v>340081487.682048</v>
      </c>
      <c r="AJ358" s="9">
        <v>94728.9</v>
      </c>
      <c r="AK358" s="9">
        <v>3549.82</v>
      </c>
      <c r="AL358" s="9">
        <f t="shared" si="219"/>
        <v>336270543.798</v>
      </c>
      <c r="AM358" s="9">
        <f t="shared" si="207"/>
        <v>376623009.05376</v>
      </c>
      <c r="AN358" s="9">
        <v>101360</v>
      </c>
      <c r="AO358" s="9">
        <v>3674.06</v>
      </c>
      <c r="AP358" s="9">
        <f t="shared" si="220"/>
        <v>372402721.6</v>
      </c>
      <c r="AQ358" s="9">
        <f t="shared" si="208"/>
        <v>417091048.1920001</v>
      </c>
      <c r="AR358" s="9"/>
      <c r="AS358" s="9"/>
      <c r="AT358" s="9">
        <f t="shared" si="221"/>
        <v>0</v>
      </c>
      <c r="AU358" s="9">
        <f t="shared" si="209"/>
        <v>0</v>
      </c>
      <c r="AV358" s="9"/>
      <c r="AW358" s="9"/>
      <c r="AX358" s="9">
        <f t="shared" si="222"/>
        <v>0</v>
      </c>
      <c r="AY358" s="9">
        <f t="shared" si="210"/>
        <v>0</v>
      </c>
      <c r="AZ358" s="9"/>
      <c r="BA358" s="9"/>
      <c r="BB358" s="9">
        <f t="shared" si="223"/>
        <v>0</v>
      </c>
      <c r="BC358" s="9">
        <f t="shared" si="211"/>
        <v>0</v>
      </c>
      <c r="BD358" s="9"/>
      <c r="BE358" s="9"/>
      <c r="BF358" s="9">
        <f t="shared" si="224"/>
        <v>0</v>
      </c>
      <c r="BG358" s="9">
        <f t="shared" si="212"/>
        <v>0</v>
      </c>
      <c r="BH358" s="9"/>
      <c r="BI358" s="9"/>
      <c r="BJ358" s="9">
        <f t="shared" si="225"/>
        <v>0</v>
      </c>
      <c r="BK358" s="9">
        <f t="shared" si="213"/>
        <v>0</v>
      </c>
      <c r="BL358" s="9"/>
      <c r="BM358" s="9"/>
      <c r="BN358" s="9">
        <f t="shared" si="226"/>
        <v>0</v>
      </c>
      <c r="BO358" s="9">
        <f t="shared" si="227"/>
        <v>0</v>
      </c>
      <c r="BP358" s="9"/>
      <c r="BQ358" s="9"/>
      <c r="BR358" s="9">
        <f t="shared" si="228"/>
        <v>0</v>
      </c>
      <c r="BS358" s="9">
        <f t="shared" si="229"/>
        <v>0</v>
      </c>
      <c r="BT358" s="9"/>
      <c r="BU358" s="9"/>
      <c r="BV358" s="9">
        <f t="shared" si="230"/>
        <v>0</v>
      </c>
      <c r="BW358" s="9">
        <f t="shared" si="231"/>
        <v>0</v>
      </c>
      <c r="BX358" s="9"/>
      <c r="BY358" s="9"/>
      <c r="BZ358" s="9">
        <f t="shared" si="232"/>
        <v>0</v>
      </c>
      <c r="CA358" s="9">
        <f t="shared" si="233"/>
        <v>0</v>
      </c>
      <c r="CB358" s="9"/>
      <c r="CC358" s="9"/>
      <c r="CD358" s="9">
        <f t="shared" si="234"/>
        <v>0</v>
      </c>
      <c r="CE358" s="9">
        <f t="shared" si="235"/>
        <v>0</v>
      </c>
      <c r="CF358" s="9"/>
      <c r="CG358" s="9"/>
      <c r="CH358" s="9">
        <f t="shared" si="236"/>
        <v>0</v>
      </c>
      <c r="CI358" s="9">
        <f t="shared" si="237"/>
        <v>0</v>
      </c>
      <c r="CJ358" s="9"/>
      <c r="CK358" s="9"/>
      <c r="CL358" s="9">
        <f t="shared" si="238"/>
        <v>0</v>
      </c>
      <c r="CM358" s="9">
        <f t="shared" si="239"/>
        <v>0</v>
      </c>
      <c r="CN358" s="9"/>
      <c r="CO358" s="9"/>
      <c r="CP358" s="9">
        <f t="shared" si="240"/>
        <v>0</v>
      </c>
      <c r="CQ358" s="9">
        <f t="shared" si="241"/>
        <v>0</v>
      </c>
      <c r="CR358" s="9"/>
      <c r="CS358" s="9"/>
      <c r="CT358" s="9">
        <f t="shared" si="242"/>
        <v>0</v>
      </c>
      <c r="CU358" s="9">
        <f t="shared" si="243"/>
        <v>0</v>
      </c>
      <c r="CV358" s="9"/>
      <c r="CW358" s="9"/>
      <c r="CX358" s="9">
        <f t="shared" si="244"/>
        <v>0</v>
      </c>
      <c r="CY358" s="9">
        <f t="shared" si="245"/>
        <v>0</v>
      </c>
      <c r="CZ358" s="9"/>
      <c r="DA358" s="9"/>
      <c r="DB358" s="9">
        <f t="shared" si="246"/>
        <v>0</v>
      </c>
      <c r="DC358" s="9">
        <f t="shared" si="247"/>
        <v>0</v>
      </c>
      <c r="DD358" s="9"/>
      <c r="DE358" s="9"/>
      <c r="DF358" s="9">
        <f t="shared" si="248"/>
        <v>0</v>
      </c>
      <c r="DG358" s="9">
        <f t="shared" si="249"/>
        <v>0</v>
      </c>
      <c r="DH358" s="9"/>
      <c r="DI358" s="9"/>
      <c r="DJ358" s="9">
        <f t="shared" si="250"/>
        <v>0</v>
      </c>
      <c r="DK358" s="9">
        <f t="shared" si="251"/>
        <v>0</v>
      </c>
      <c r="DL358" s="9"/>
      <c r="DM358" s="9"/>
      <c r="DN358" s="9">
        <f t="shared" si="252"/>
        <v>0</v>
      </c>
      <c r="DO358" s="9">
        <f t="shared" si="253"/>
        <v>0</v>
      </c>
      <c r="DP358" s="9"/>
      <c r="DQ358" s="9"/>
      <c r="DR358" s="9">
        <f t="shared" si="254"/>
        <v>0</v>
      </c>
      <c r="DS358" s="9">
        <f t="shared" si="255"/>
        <v>0</v>
      </c>
      <c r="DT358" s="9"/>
      <c r="DU358" s="9"/>
      <c r="DV358" s="9">
        <f t="shared" si="256"/>
        <v>0</v>
      </c>
      <c r="DW358" s="9">
        <f t="shared" si="257"/>
        <v>0</v>
      </c>
      <c r="DX358" s="9"/>
      <c r="DY358" s="9"/>
      <c r="DZ358" s="9">
        <f t="shared" si="258"/>
        <v>0</v>
      </c>
      <c r="EA358" s="9">
        <f t="shared" si="259"/>
        <v>0</v>
      </c>
      <c r="EB358" s="9"/>
      <c r="EC358" s="9"/>
      <c r="ED358" s="9"/>
      <c r="EE358" s="9"/>
      <c r="EF358" s="9"/>
      <c r="EG358" s="9"/>
      <c r="EH358" s="9"/>
      <c r="EI358" s="9"/>
      <c r="EJ358" s="9">
        <f t="shared" si="214"/>
        <v>407849.47</v>
      </c>
      <c r="EK358" s="9">
        <v>0</v>
      </c>
      <c r="EL358" s="9">
        <v>0</v>
      </c>
      <c r="EM358" s="10" t="s">
        <v>95</v>
      </c>
      <c r="EN358" s="40" t="s">
        <v>236</v>
      </c>
      <c r="EO358" s="40" t="s">
        <v>237</v>
      </c>
      <c r="EP358" s="40"/>
      <c r="EQ358" s="40"/>
      <c r="ER358" s="40"/>
      <c r="ES358" s="40"/>
      <c r="ET358" s="40"/>
      <c r="EU358" s="40"/>
      <c r="EV358" s="40"/>
      <c r="EW358" s="40"/>
      <c r="EX358" s="40"/>
      <c r="EY358" s="40" t="s">
        <v>616</v>
      </c>
      <c r="EZ358" s="10"/>
      <c r="FA358" s="46" t="s">
        <v>258</v>
      </c>
    </row>
    <row r="359" spans="1:157" ht="19.5" customHeight="1">
      <c r="A359" s="40" t="s">
        <v>696</v>
      </c>
      <c r="B359" s="40" t="s">
        <v>233</v>
      </c>
      <c r="C359" s="40" t="s">
        <v>234</v>
      </c>
      <c r="D359" s="40" t="s">
        <v>234</v>
      </c>
      <c r="E359" s="40" t="s">
        <v>66</v>
      </c>
      <c r="F359" s="40" t="s">
        <v>60</v>
      </c>
      <c r="G359" s="40" t="s">
        <v>67</v>
      </c>
      <c r="H359" s="40">
        <v>100</v>
      </c>
      <c r="I359" s="40">
        <v>710000000</v>
      </c>
      <c r="J359" s="40" t="s">
        <v>227</v>
      </c>
      <c r="K359" s="40" t="s">
        <v>193</v>
      </c>
      <c r="L359" s="40" t="s">
        <v>31</v>
      </c>
      <c r="M359" s="40" t="s">
        <v>194</v>
      </c>
      <c r="N359" s="40" t="s">
        <v>195</v>
      </c>
      <c r="O359" s="40"/>
      <c r="P359" s="40"/>
      <c r="Q359" s="40" t="s">
        <v>163</v>
      </c>
      <c r="R359" s="40" t="s">
        <v>405</v>
      </c>
      <c r="S359" s="40">
        <v>0</v>
      </c>
      <c r="T359" s="40">
        <v>100</v>
      </c>
      <c r="U359" s="40">
        <v>0</v>
      </c>
      <c r="V359" s="40" t="s">
        <v>235</v>
      </c>
      <c r="W359" s="40" t="s">
        <v>76</v>
      </c>
      <c r="X359" s="9">
        <v>40489</v>
      </c>
      <c r="Y359" s="9">
        <v>3156</v>
      </c>
      <c r="Z359" s="9">
        <f t="shared" si="215"/>
        <v>127783284</v>
      </c>
      <c r="AA359" s="9">
        <f t="shared" si="216"/>
        <v>143117278.08</v>
      </c>
      <c r="AB359" s="9">
        <v>82739.89</v>
      </c>
      <c r="AC359" s="9">
        <v>0</v>
      </c>
      <c r="AD359" s="9">
        <f t="shared" si="217"/>
        <v>0</v>
      </c>
      <c r="AE359" s="9">
        <f t="shared" si="205"/>
        <v>0</v>
      </c>
      <c r="AF359" s="9">
        <v>88531.68</v>
      </c>
      <c r="AG359" s="9">
        <v>0</v>
      </c>
      <c r="AH359" s="9">
        <f t="shared" si="218"/>
        <v>0</v>
      </c>
      <c r="AI359" s="9">
        <f t="shared" si="206"/>
        <v>0</v>
      </c>
      <c r="AJ359" s="9">
        <v>94728.9</v>
      </c>
      <c r="AK359" s="9">
        <v>0</v>
      </c>
      <c r="AL359" s="9">
        <f t="shared" si="219"/>
        <v>0</v>
      </c>
      <c r="AM359" s="9">
        <f t="shared" si="207"/>
        <v>0</v>
      </c>
      <c r="AN359" s="9">
        <v>101360</v>
      </c>
      <c r="AO359" s="9">
        <v>0</v>
      </c>
      <c r="AP359" s="9">
        <f t="shared" si="220"/>
        <v>0</v>
      </c>
      <c r="AQ359" s="9">
        <f t="shared" si="208"/>
        <v>0</v>
      </c>
      <c r="AR359" s="9"/>
      <c r="AS359" s="9"/>
      <c r="AT359" s="9">
        <f t="shared" si="221"/>
        <v>0</v>
      </c>
      <c r="AU359" s="9">
        <f t="shared" si="209"/>
        <v>0</v>
      </c>
      <c r="AV359" s="9"/>
      <c r="AW359" s="9"/>
      <c r="AX359" s="9">
        <f t="shared" si="222"/>
        <v>0</v>
      </c>
      <c r="AY359" s="9">
        <f t="shared" si="210"/>
        <v>0</v>
      </c>
      <c r="AZ359" s="9"/>
      <c r="BA359" s="9"/>
      <c r="BB359" s="9">
        <f t="shared" si="223"/>
        <v>0</v>
      </c>
      <c r="BC359" s="9">
        <f t="shared" si="211"/>
        <v>0</v>
      </c>
      <c r="BD359" s="9"/>
      <c r="BE359" s="9"/>
      <c r="BF359" s="9">
        <f t="shared" si="224"/>
        <v>0</v>
      </c>
      <c r="BG359" s="9">
        <f t="shared" si="212"/>
        <v>0</v>
      </c>
      <c r="BH359" s="9"/>
      <c r="BI359" s="9"/>
      <c r="BJ359" s="9">
        <f t="shared" si="225"/>
        <v>0</v>
      </c>
      <c r="BK359" s="9">
        <f t="shared" si="213"/>
        <v>0</v>
      </c>
      <c r="BL359" s="9"/>
      <c r="BM359" s="9"/>
      <c r="BN359" s="9">
        <f t="shared" si="226"/>
        <v>0</v>
      </c>
      <c r="BO359" s="9">
        <f t="shared" si="227"/>
        <v>0</v>
      </c>
      <c r="BP359" s="9"/>
      <c r="BQ359" s="9"/>
      <c r="BR359" s="9">
        <f t="shared" si="228"/>
        <v>0</v>
      </c>
      <c r="BS359" s="9">
        <f t="shared" si="229"/>
        <v>0</v>
      </c>
      <c r="BT359" s="9"/>
      <c r="BU359" s="9"/>
      <c r="BV359" s="9">
        <f t="shared" si="230"/>
        <v>0</v>
      </c>
      <c r="BW359" s="9">
        <f t="shared" si="231"/>
        <v>0</v>
      </c>
      <c r="BX359" s="9"/>
      <c r="BY359" s="9"/>
      <c r="BZ359" s="9">
        <f t="shared" si="232"/>
        <v>0</v>
      </c>
      <c r="CA359" s="9">
        <f t="shared" si="233"/>
        <v>0</v>
      </c>
      <c r="CB359" s="9"/>
      <c r="CC359" s="9"/>
      <c r="CD359" s="9">
        <f t="shared" si="234"/>
        <v>0</v>
      </c>
      <c r="CE359" s="9">
        <f t="shared" si="235"/>
        <v>0</v>
      </c>
      <c r="CF359" s="9"/>
      <c r="CG359" s="9"/>
      <c r="CH359" s="9">
        <f t="shared" si="236"/>
        <v>0</v>
      </c>
      <c r="CI359" s="9">
        <f t="shared" si="237"/>
        <v>0</v>
      </c>
      <c r="CJ359" s="9"/>
      <c r="CK359" s="9"/>
      <c r="CL359" s="9">
        <f t="shared" si="238"/>
        <v>0</v>
      </c>
      <c r="CM359" s="9">
        <f t="shared" si="239"/>
        <v>0</v>
      </c>
      <c r="CN359" s="9"/>
      <c r="CO359" s="9"/>
      <c r="CP359" s="9">
        <f t="shared" si="240"/>
        <v>0</v>
      </c>
      <c r="CQ359" s="9">
        <f t="shared" si="241"/>
        <v>0</v>
      </c>
      <c r="CR359" s="9"/>
      <c r="CS359" s="9"/>
      <c r="CT359" s="9">
        <f t="shared" si="242"/>
        <v>0</v>
      </c>
      <c r="CU359" s="9">
        <f t="shared" si="243"/>
        <v>0</v>
      </c>
      <c r="CV359" s="9"/>
      <c r="CW359" s="9"/>
      <c r="CX359" s="9">
        <f t="shared" si="244"/>
        <v>0</v>
      </c>
      <c r="CY359" s="9">
        <f t="shared" si="245"/>
        <v>0</v>
      </c>
      <c r="CZ359" s="9"/>
      <c r="DA359" s="9"/>
      <c r="DB359" s="9">
        <f t="shared" si="246"/>
        <v>0</v>
      </c>
      <c r="DC359" s="9">
        <f t="shared" si="247"/>
        <v>0</v>
      </c>
      <c r="DD359" s="9"/>
      <c r="DE359" s="9"/>
      <c r="DF359" s="9">
        <f t="shared" si="248"/>
        <v>0</v>
      </c>
      <c r="DG359" s="9">
        <f t="shared" si="249"/>
        <v>0</v>
      </c>
      <c r="DH359" s="9"/>
      <c r="DI359" s="9"/>
      <c r="DJ359" s="9">
        <f t="shared" si="250"/>
        <v>0</v>
      </c>
      <c r="DK359" s="9">
        <f t="shared" si="251"/>
        <v>0</v>
      </c>
      <c r="DL359" s="9"/>
      <c r="DM359" s="9"/>
      <c r="DN359" s="9">
        <f t="shared" si="252"/>
        <v>0</v>
      </c>
      <c r="DO359" s="9">
        <f t="shared" si="253"/>
        <v>0</v>
      </c>
      <c r="DP359" s="9"/>
      <c r="DQ359" s="9"/>
      <c r="DR359" s="9">
        <f t="shared" si="254"/>
        <v>0</v>
      </c>
      <c r="DS359" s="9">
        <f t="shared" si="255"/>
        <v>0</v>
      </c>
      <c r="DT359" s="9"/>
      <c r="DU359" s="9"/>
      <c r="DV359" s="9">
        <f t="shared" si="256"/>
        <v>0</v>
      </c>
      <c r="DW359" s="9">
        <f t="shared" si="257"/>
        <v>0</v>
      </c>
      <c r="DX359" s="9"/>
      <c r="DY359" s="9"/>
      <c r="DZ359" s="9">
        <f t="shared" si="258"/>
        <v>0</v>
      </c>
      <c r="EA359" s="9">
        <f t="shared" si="259"/>
        <v>0</v>
      </c>
      <c r="EB359" s="9"/>
      <c r="EC359" s="9"/>
      <c r="ED359" s="9"/>
      <c r="EE359" s="9"/>
      <c r="EF359" s="9"/>
      <c r="EG359" s="9"/>
      <c r="EH359" s="9"/>
      <c r="EI359" s="9"/>
      <c r="EJ359" s="9">
        <f t="shared" si="214"/>
        <v>407849.47</v>
      </c>
      <c r="EK359" s="9">
        <f>SUM(AT359,AP359,AL359,AD359,Z359,AH359)</f>
        <v>127783284</v>
      </c>
      <c r="EL359" s="9">
        <f>IF(W359="С НДС",EK359*1.12,EK359)</f>
        <v>143117278.08</v>
      </c>
      <c r="EM359" s="10" t="s">
        <v>95</v>
      </c>
      <c r="EN359" s="40" t="s">
        <v>236</v>
      </c>
      <c r="EO359" s="40" t="s">
        <v>237</v>
      </c>
      <c r="EP359" s="40"/>
      <c r="EQ359" s="40"/>
      <c r="ER359" s="40"/>
      <c r="ES359" s="40"/>
      <c r="ET359" s="40"/>
      <c r="EU359" s="40"/>
      <c r="EV359" s="40"/>
      <c r="EW359" s="40"/>
      <c r="EX359" s="40"/>
      <c r="EY359" s="40" t="s">
        <v>616</v>
      </c>
      <c r="EZ359" s="10"/>
      <c r="FA359" s="46" t="s">
        <v>258</v>
      </c>
    </row>
    <row r="360" spans="1:157" ht="19.5" customHeight="1">
      <c r="A360" s="40" t="s">
        <v>208</v>
      </c>
      <c r="B360" s="40" t="s">
        <v>233</v>
      </c>
      <c r="C360" s="40" t="s">
        <v>234</v>
      </c>
      <c r="D360" s="40" t="s">
        <v>234</v>
      </c>
      <c r="E360" s="40" t="s">
        <v>66</v>
      </c>
      <c r="F360" s="40" t="s">
        <v>60</v>
      </c>
      <c r="G360" s="40" t="s">
        <v>67</v>
      </c>
      <c r="H360" s="40">
        <v>100</v>
      </c>
      <c r="I360" s="40">
        <v>710000000</v>
      </c>
      <c r="J360" s="40" t="s">
        <v>227</v>
      </c>
      <c r="K360" s="40" t="s">
        <v>193</v>
      </c>
      <c r="L360" s="40" t="s">
        <v>31</v>
      </c>
      <c r="M360" s="40" t="s">
        <v>194</v>
      </c>
      <c r="N360" s="40" t="s">
        <v>195</v>
      </c>
      <c r="O360" s="40"/>
      <c r="P360" s="40"/>
      <c r="Q360" s="40" t="s">
        <v>163</v>
      </c>
      <c r="R360" s="40" t="s">
        <v>216</v>
      </c>
      <c r="S360" s="40">
        <v>0</v>
      </c>
      <c r="T360" s="40">
        <v>100</v>
      </c>
      <c r="U360" s="40">
        <v>0</v>
      </c>
      <c r="V360" s="40" t="s">
        <v>235</v>
      </c>
      <c r="W360" s="40" t="s">
        <v>76</v>
      </c>
      <c r="X360" s="9">
        <v>220</v>
      </c>
      <c r="Y360" s="9">
        <v>1445</v>
      </c>
      <c r="Z360" s="9">
        <f t="shared" si="215"/>
        <v>317900</v>
      </c>
      <c r="AA360" s="9">
        <f t="shared" si="216"/>
        <v>356048.00000000006</v>
      </c>
      <c r="AB360" s="9">
        <v>235.4</v>
      </c>
      <c r="AC360" s="9">
        <v>1517.25</v>
      </c>
      <c r="AD360" s="9">
        <f t="shared" si="217"/>
        <v>357160.65</v>
      </c>
      <c r="AE360" s="9">
        <f t="shared" si="205"/>
        <v>400019.9280000001</v>
      </c>
      <c r="AF360" s="9">
        <v>251.88</v>
      </c>
      <c r="AG360" s="9">
        <v>1570.35</v>
      </c>
      <c r="AH360" s="9">
        <f t="shared" si="218"/>
        <v>395539.758</v>
      </c>
      <c r="AI360" s="9">
        <f t="shared" si="206"/>
        <v>443004.52896</v>
      </c>
      <c r="AJ360" s="9">
        <v>269.51</v>
      </c>
      <c r="AK360" s="9">
        <v>1625.31</v>
      </c>
      <c r="AL360" s="9">
        <f t="shared" si="219"/>
        <v>438037.29809999996</v>
      </c>
      <c r="AM360" s="9">
        <f t="shared" si="207"/>
        <v>490601.773872</v>
      </c>
      <c r="AN360" s="9">
        <v>288</v>
      </c>
      <c r="AO360" s="9">
        <v>1682.2</v>
      </c>
      <c r="AP360" s="9">
        <f t="shared" si="220"/>
        <v>484473.60000000003</v>
      </c>
      <c r="AQ360" s="9">
        <f t="shared" si="208"/>
        <v>542610.4320000001</v>
      </c>
      <c r="AR360" s="9"/>
      <c r="AS360" s="9"/>
      <c r="AT360" s="9">
        <f t="shared" si="221"/>
        <v>0</v>
      </c>
      <c r="AU360" s="9">
        <f t="shared" si="209"/>
        <v>0</v>
      </c>
      <c r="AV360" s="9"/>
      <c r="AW360" s="9"/>
      <c r="AX360" s="9">
        <f t="shared" si="222"/>
        <v>0</v>
      </c>
      <c r="AY360" s="9">
        <f t="shared" si="210"/>
        <v>0</v>
      </c>
      <c r="AZ360" s="9"/>
      <c r="BA360" s="9"/>
      <c r="BB360" s="9">
        <f t="shared" si="223"/>
        <v>0</v>
      </c>
      <c r="BC360" s="9">
        <f t="shared" si="211"/>
        <v>0</v>
      </c>
      <c r="BD360" s="9"/>
      <c r="BE360" s="9"/>
      <c r="BF360" s="9">
        <f t="shared" si="224"/>
        <v>0</v>
      </c>
      <c r="BG360" s="9">
        <f t="shared" si="212"/>
        <v>0</v>
      </c>
      <c r="BH360" s="9"/>
      <c r="BI360" s="9"/>
      <c r="BJ360" s="9">
        <f t="shared" si="225"/>
        <v>0</v>
      </c>
      <c r="BK360" s="9">
        <f t="shared" si="213"/>
        <v>0</v>
      </c>
      <c r="BL360" s="9"/>
      <c r="BM360" s="9"/>
      <c r="BN360" s="9">
        <f t="shared" si="226"/>
        <v>0</v>
      </c>
      <c r="BO360" s="9">
        <f t="shared" si="227"/>
        <v>0</v>
      </c>
      <c r="BP360" s="9"/>
      <c r="BQ360" s="9"/>
      <c r="BR360" s="9">
        <f t="shared" si="228"/>
        <v>0</v>
      </c>
      <c r="BS360" s="9">
        <f t="shared" si="229"/>
        <v>0</v>
      </c>
      <c r="BT360" s="9"/>
      <c r="BU360" s="9"/>
      <c r="BV360" s="9">
        <f t="shared" si="230"/>
        <v>0</v>
      </c>
      <c r="BW360" s="9">
        <f t="shared" si="231"/>
        <v>0</v>
      </c>
      <c r="BX360" s="9"/>
      <c r="BY360" s="9"/>
      <c r="BZ360" s="9">
        <f t="shared" si="232"/>
        <v>0</v>
      </c>
      <c r="CA360" s="9">
        <f t="shared" si="233"/>
        <v>0</v>
      </c>
      <c r="CB360" s="9"/>
      <c r="CC360" s="9"/>
      <c r="CD360" s="9">
        <f t="shared" si="234"/>
        <v>0</v>
      </c>
      <c r="CE360" s="9">
        <f t="shared" si="235"/>
        <v>0</v>
      </c>
      <c r="CF360" s="9"/>
      <c r="CG360" s="9"/>
      <c r="CH360" s="9">
        <f t="shared" si="236"/>
        <v>0</v>
      </c>
      <c r="CI360" s="9">
        <f t="shared" si="237"/>
        <v>0</v>
      </c>
      <c r="CJ360" s="9"/>
      <c r="CK360" s="9"/>
      <c r="CL360" s="9">
        <f t="shared" si="238"/>
        <v>0</v>
      </c>
      <c r="CM360" s="9">
        <f t="shared" si="239"/>
        <v>0</v>
      </c>
      <c r="CN360" s="9"/>
      <c r="CO360" s="9"/>
      <c r="CP360" s="9">
        <f t="shared" si="240"/>
        <v>0</v>
      </c>
      <c r="CQ360" s="9">
        <f t="shared" si="241"/>
        <v>0</v>
      </c>
      <c r="CR360" s="9"/>
      <c r="CS360" s="9"/>
      <c r="CT360" s="9">
        <f t="shared" si="242"/>
        <v>0</v>
      </c>
      <c r="CU360" s="9">
        <f t="shared" si="243"/>
        <v>0</v>
      </c>
      <c r="CV360" s="9"/>
      <c r="CW360" s="9"/>
      <c r="CX360" s="9">
        <f t="shared" si="244"/>
        <v>0</v>
      </c>
      <c r="CY360" s="9">
        <f t="shared" si="245"/>
        <v>0</v>
      </c>
      <c r="CZ360" s="9"/>
      <c r="DA360" s="9"/>
      <c r="DB360" s="9">
        <f t="shared" si="246"/>
        <v>0</v>
      </c>
      <c r="DC360" s="9">
        <f t="shared" si="247"/>
        <v>0</v>
      </c>
      <c r="DD360" s="9"/>
      <c r="DE360" s="9"/>
      <c r="DF360" s="9">
        <f t="shared" si="248"/>
        <v>0</v>
      </c>
      <c r="DG360" s="9">
        <f t="shared" si="249"/>
        <v>0</v>
      </c>
      <c r="DH360" s="9"/>
      <c r="DI360" s="9"/>
      <c r="DJ360" s="9">
        <f t="shared" si="250"/>
        <v>0</v>
      </c>
      <c r="DK360" s="9">
        <f t="shared" si="251"/>
        <v>0</v>
      </c>
      <c r="DL360" s="9"/>
      <c r="DM360" s="9"/>
      <c r="DN360" s="9">
        <f t="shared" si="252"/>
        <v>0</v>
      </c>
      <c r="DO360" s="9">
        <f t="shared" si="253"/>
        <v>0</v>
      </c>
      <c r="DP360" s="9"/>
      <c r="DQ360" s="9"/>
      <c r="DR360" s="9">
        <f t="shared" si="254"/>
        <v>0</v>
      </c>
      <c r="DS360" s="9">
        <f t="shared" si="255"/>
        <v>0</v>
      </c>
      <c r="DT360" s="9"/>
      <c r="DU360" s="9"/>
      <c r="DV360" s="9">
        <f t="shared" si="256"/>
        <v>0</v>
      </c>
      <c r="DW360" s="9">
        <f t="shared" si="257"/>
        <v>0</v>
      </c>
      <c r="DX360" s="9"/>
      <c r="DY360" s="9"/>
      <c r="DZ360" s="9">
        <f t="shared" si="258"/>
        <v>0</v>
      </c>
      <c r="EA360" s="9">
        <f t="shared" si="259"/>
        <v>0</v>
      </c>
      <c r="EB360" s="9"/>
      <c r="EC360" s="9"/>
      <c r="ED360" s="9"/>
      <c r="EE360" s="9"/>
      <c r="EF360" s="9"/>
      <c r="EG360" s="9"/>
      <c r="EH360" s="9"/>
      <c r="EI360" s="9"/>
      <c r="EJ360" s="9">
        <f t="shared" si="214"/>
        <v>1264.79</v>
      </c>
      <c r="EK360" s="9">
        <v>0</v>
      </c>
      <c r="EL360" s="9">
        <v>0</v>
      </c>
      <c r="EM360" s="10" t="s">
        <v>95</v>
      </c>
      <c r="EN360" s="40" t="s">
        <v>238</v>
      </c>
      <c r="EO360" s="40" t="s">
        <v>239</v>
      </c>
      <c r="EP360" s="40"/>
      <c r="EQ360" s="40"/>
      <c r="ER360" s="40"/>
      <c r="ES360" s="40"/>
      <c r="ET360" s="40"/>
      <c r="EU360" s="40"/>
      <c r="EV360" s="40"/>
      <c r="EW360" s="40"/>
      <c r="EX360" s="40"/>
      <c r="EY360" s="40" t="s">
        <v>616</v>
      </c>
      <c r="EZ360" s="10"/>
      <c r="FA360" s="46" t="s">
        <v>258</v>
      </c>
    </row>
    <row r="361" spans="1:157" ht="19.5" customHeight="1">
      <c r="A361" s="40" t="s">
        <v>621</v>
      </c>
      <c r="B361" s="40" t="s">
        <v>233</v>
      </c>
      <c r="C361" s="40" t="s">
        <v>234</v>
      </c>
      <c r="D361" s="40" t="s">
        <v>234</v>
      </c>
      <c r="E361" s="40" t="s">
        <v>66</v>
      </c>
      <c r="F361" s="40" t="s">
        <v>60</v>
      </c>
      <c r="G361" s="40" t="s">
        <v>67</v>
      </c>
      <c r="H361" s="40">
        <v>100</v>
      </c>
      <c r="I361" s="40">
        <v>710000000</v>
      </c>
      <c r="J361" s="40" t="s">
        <v>227</v>
      </c>
      <c r="K361" s="40" t="s">
        <v>193</v>
      </c>
      <c r="L361" s="40" t="s">
        <v>31</v>
      </c>
      <c r="M361" s="40" t="s">
        <v>194</v>
      </c>
      <c r="N361" s="40" t="s">
        <v>195</v>
      </c>
      <c r="O361" s="40"/>
      <c r="P361" s="40"/>
      <c r="Q361" s="40" t="s">
        <v>163</v>
      </c>
      <c r="R361" s="40" t="s">
        <v>216</v>
      </c>
      <c r="S361" s="40">
        <v>0</v>
      </c>
      <c r="T361" s="40">
        <v>100</v>
      </c>
      <c r="U361" s="40">
        <v>0</v>
      </c>
      <c r="V361" s="40" t="s">
        <v>235</v>
      </c>
      <c r="W361" s="40" t="s">
        <v>76</v>
      </c>
      <c r="X361" s="9">
        <v>73</v>
      </c>
      <c r="Y361" s="9">
        <v>1445</v>
      </c>
      <c r="Z361" s="9">
        <f t="shared" si="215"/>
        <v>105485</v>
      </c>
      <c r="AA361" s="9">
        <f t="shared" si="216"/>
        <v>118143.20000000001</v>
      </c>
      <c r="AB361" s="9">
        <v>235.4</v>
      </c>
      <c r="AC361" s="9">
        <v>1517.25</v>
      </c>
      <c r="AD361" s="9">
        <f t="shared" si="217"/>
        <v>357160.65</v>
      </c>
      <c r="AE361" s="9">
        <f t="shared" si="205"/>
        <v>400019.9280000001</v>
      </c>
      <c r="AF361" s="9">
        <v>251.88</v>
      </c>
      <c r="AG361" s="9">
        <v>1570.35</v>
      </c>
      <c r="AH361" s="9">
        <f t="shared" si="218"/>
        <v>395539.758</v>
      </c>
      <c r="AI361" s="9">
        <f t="shared" si="206"/>
        <v>443004.52896</v>
      </c>
      <c r="AJ361" s="9">
        <v>269.51</v>
      </c>
      <c r="AK361" s="9">
        <v>1625.31</v>
      </c>
      <c r="AL361" s="9">
        <f t="shared" si="219"/>
        <v>438037.29809999996</v>
      </c>
      <c r="AM361" s="9">
        <f t="shared" si="207"/>
        <v>490601.773872</v>
      </c>
      <c r="AN361" s="9">
        <v>288</v>
      </c>
      <c r="AO361" s="9">
        <v>1682.2</v>
      </c>
      <c r="AP361" s="9">
        <f t="shared" si="220"/>
        <v>484473.60000000003</v>
      </c>
      <c r="AQ361" s="9">
        <f t="shared" si="208"/>
        <v>542610.4320000001</v>
      </c>
      <c r="AR361" s="9"/>
      <c r="AS361" s="9"/>
      <c r="AT361" s="9">
        <f t="shared" si="221"/>
        <v>0</v>
      </c>
      <c r="AU361" s="9">
        <f t="shared" si="209"/>
        <v>0</v>
      </c>
      <c r="AV361" s="9"/>
      <c r="AW361" s="9"/>
      <c r="AX361" s="9">
        <f t="shared" si="222"/>
        <v>0</v>
      </c>
      <c r="AY361" s="9">
        <f t="shared" si="210"/>
        <v>0</v>
      </c>
      <c r="AZ361" s="9"/>
      <c r="BA361" s="9"/>
      <c r="BB361" s="9">
        <f t="shared" si="223"/>
        <v>0</v>
      </c>
      <c r="BC361" s="9">
        <f t="shared" si="211"/>
        <v>0</v>
      </c>
      <c r="BD361" s="9"/>
      <c r="BE361" s="9"/>
      <c r="BF361" s="9">
        <f t="shared" si="224"/>
        <v>0</v>
      </c>
      <c r="BG361" s="9">
        <f t="shared" si="212"/>
        <v>0</v>
      </c>
      <c r="BH361" s="9"/>
      <c r="BI361" s="9"/>
      <c r="BJ361" s="9">
        <f t="shared" si="225"/>
        <v>0</v>
      </c>
      <c r="BK361" s="9">
        <f t="shared" si="213"/>
        <v>0</v>
      </c>
      <c r="BL361" s="9"/>
      <c r="BM361" s="9"/>
      <c r="BN361" s="9">
        <f t="shared" si="226"/>
        <v>0</v>
      </c>
      <c r="BO361" s="9">
        <f t="shared" si="227"/>
        <v>0</v>
      </c>
      <c r="BP361" s="9"/>
      <c r="BQ361" s="9"/>
      <c r="BR361" s="9">
        <f t="shared" si="228"/>
        <v>0</v>
      </c>
      <c r="BS361" s="9">
        <f t="shared" si="229"/>
        <v>0</v>
      </c>
      <c r="BT361" s="9"/>
      <c r="BU361" s="9"/>
      <c r="BV361" s="9">
        <f t="shared" si="230"/>
        <v>0</v>
      </c>
      <c r="BW361" s="9">
        <f t="shared" si="231"/>
        <v>0</v>
      </c>
      <c r="BX361" s="9"/>
      <c r="BY361" s="9"/>
      <c r="BZ361" s="9">
        <f t="shared" si="232"/>
        <v>0</v>
      </c>
      <c r="CA361" s="9">
        <f t="shared" si="233"/>
        <v>0</v>
      </c>
      <c r="CB361" s="9"/>
      <c r="CC361" s="9"/>
      <c r="CD361" s="9">
        <f t="shared" si="234"/>
        <v>0</v>
      </c>
      <c r="CE361" s="9">
        <f t="shared" si="235"/>
        <v>0</v>
      </c>
      <c r="CF361" s="9"/>
      <c r="CG361" s="9"/>
      <c r="CH361" s="9">
        <f t="shared" si="236"/>
        <v>0</v>
      </c>
      <c r="CI361" s="9">
        <f t="shared" si="237"/>
        <v>0</v>
      </c>
      <c r="CJ361" s="9"/>
      <c r="CK361" s="9"/>
      <c r="CL361" s="9">
        <f t="shared" si="238"/>
        <v>0</v>
      </c>
      <c r="CM361" s="9">
        <f t="shared" si="239"/>
        <v>0</v>
      </c>
      <c r="CN361" s="9"/>
      <c r="CO361" s="9"/>
      <c r="CP361" s="9">
        <f t="shared" si="240"/>
        <v>0</v>
      </c>
      <c r="CQ361" s="9">
        <f t="shared" si="241"/>
        <v>0</v>
      </c>
      <c r="CR361" s="9"/>
      <c r="CS361" s="9"/>
      <c r="CT361" s="9">
        <f t="shared" si="242"/>
        <v>0</v>
      </c>
      <c r="CU361" s="9">
        <f t="shared" si="243"/>
        <v>0</v>
      </c>
      <c r="CV361" s="9"/>
      <c r="CW361" s="9"/>
      <c r="CX361" s="9">
        <f t="shared" si="244"/>
        <v>0</v>
      </c>
      <c r="CY361" s="9">
        <f t="shared" si="245"/>
        <v>0</v>
      </c>
      <c r="CZ361" s="9"/>
      <c r="DA361" s="9"/>
      <c r="DB361" s="9">
        <f t="shared" si="246"/>
        <v>0</v>
      </c>
      <c r="DC361" s="9">
        <f t="shared" si="247"/>
        <v>0</v>
      </c>
      <c r="DD361" s="9"/>
      <c r="DE361" s="9"/>
      <c r="DF361" s="9">
        <f t="shared" si="248"/>
        <v>0</v>
      </c>
      <c r="DG361" s="9">
        <f t="shared" si="249"/>
        <v>0</v>
      </c>
      <c r="DH361" s="9"/>
      <c r="DI361" s="9"/>
      <c r="DJ361" s="9">
        <f t="shared" si="250"/>
        <v>0</v>
      </c>
      <c r="DK361" s="9">
        <f t="shared" si="251"/>
        <v>0</v>
      </c>
      <c r="DL361" s="9"/>
      <c r="DM361" s="9"/>
      <c r="DN361" s="9">
        <f t="shared" si="252"/>
        <v>0</v>
      </c>
      <c r="DO361" s="9">
        <f t="shared" si="253"/>
        <v>0</v>
      </c>
      <c r="DP361" s="9"/>
      <c r="DQ361" s="9"/>
      <c r="DR361" s="9">
        <f t="shared" si="254"/>
        <v>0</v>
      </c>
      <c r="DS361" s="9">
        <f t="shared" si="255"/>
        <v>0</v>
      </c>
      <c r="DT361" s="9"/>
      <c r="DU361" s="9"/>
      <c r="DV361" s="9">
        <f t="shared" si="256"/>
        <v>0</v>
      </c>
      <c r="DW361" s="9">
        <f t="shared" si="257"/>
        <v>0</v>
      </c>
      <c r="DX361" s="9"/>
      <c r="DY361" s="9"/>
      <c r="DZ361" s="9">
        <f t="shared" si="258"/>
        <v>0</v>
      </c>
      <c r="EA361" s="9">
        <f t="shared" si="259"/>
        <v>0</v>
      </c>
      <c r="EB361" s="9"/>
      <c r="EC361" s="9"/>
      <c r="ED361" s="9"/>
      <c r="EE361" s="9"/>
      <c r="EF361" s="9"/>
      <c r="EG361" s="9"/>
      <c r="EH361" s="9"/>
      <c r="EI361" s="9"/>
      <c r="EJ361" s="9">
        <f t="shared" si="214"/>
        <v>1117.79</v>
      </c>
      <c r="EK361" s="9">
        <v>0</v>
      </c>
      <c r="EL361" s="9">
        <v>0</v>
      </c>
      <c r="EM361" s="10" t="s">
        <v>95</v>
      </c>
      <c r="EN361" s="40" t="s">
        <v>238</v>
      </c>
      <c r="EO361" s="40" t="s">
        <v>239</v>
      </c>
      <c r="EP361" s="40"/>
      <c r="EQ361" s="40"/>
      <c r="ER361" s="40"/>
      <c r="ES361" s="40"/>
      <c r="ET361" s="40"/>
      <c r="EU361" s="40"/>
      <c r="EV361" s="40"/>
      <c r="EW361" s="40"/>
      <c r="EX361" s="40"/>
      <c r="EY361" s="40" t="s">
        <v>616</v>
      </c>
      <c r="EZ361" s="10"/>
      <c r="FA361" s="46" t="s">
        <v>258</v>
      </c>
    </row>
    <row r="362" spans="1:157" ht="19.5" customHeight="1">
      <c r="A362" s="40" t="s">
        <v>697</v>
      </c>
      <c r="B362" s="40" t="s">
        <v>233</v>
      </c>
      <c r="C362" s="40" t="s">
        <v>234</v>
      </c>
      <c r="D362" s="40" t="s">
        <v>234</v>
      </c>
      <c r="E362" s="40" t="s">
        <v>66</v>
      </c>
      <c r="F362" s="40" t="s">
        <v>60</v>
      </c>
      <c r="G362" s="40" t="s">
        <v>67</v>
      </c>
      <c r="H362" s="40">
        <v>100</v>
      </c>
      <c r="I362" s="40">
        <v>710000000</v>
      </c>
      <c r="J362" s="40" t="s">
        <v>227</v>
      </c>
      <c r="K362" s="40" t="s">
        <v>193</v>
      </c>
      <c r="L362" s="40" t="s">
        <v>31</v>
      </c>
      <c r="M362" s="40" t="s">
        <v>194</v>
      </c>
      <c r="N362" s="40" t="s">
        <v>195</v>
      </c>
      <c r="O362" s="40"/>
      <c r="P362" s="40"/>
      <c r="Q362" s="40" t="s">
        <v>163</v>
      </c>
      <c r="R362" s="40" t="s">
        <v>405</v>
      </c>
      <c r="S362" s="40">
        <v>0</v>
      </c>
      <c r="T362" s="40">
        <v>100</v>
      </c>
      <c r="U362" s="40">
        <v>0</v>
      </c>
      <c r="V362" s="40" t="s">
        <v>235</v>
      </c>
      <c r="W362" s="40" t="s">
        <v>76</v>
      </c>
      <c r="X362" s="9">
        <v>73</v>
      </c>
      <c r="Y362" s="9">
        <v>1445</v>
      </c>
      <c r="Z362" s="9">
        <f t="shared" si="215"/>
        <v>105485</v>
      </c>
      <c r="AA362" s="9">
        <f t="shared" si="216"/>
        <v>118143.20000000001</v>
      </c>
      <c r="AB362" s="9">
        <v>235.4</v>
      </c>
      <c r="AC362" s="9">
        <v>1517.25</v>
      </c>
      <c r="AD362" s="9">
        <v>0</v>
      </c>
      <c r="AE362" s="9">
        <f t="shared" si="205"/>
        <v>0</v>
      </c>
      <c r="AF362" s="9">
        <v>251.88</v>
      </c>
      <c r="AG362" s="9">
        <v>0</v>
      </c>
      <c r="AH362" s="9">
        <f t="shared" si="218"/>
        <v>0</v>
      </c>
      <c r="AI362" s="9">
        <f t="shared" si="206"/>
        <v>0</v>
      </c>
      <c r="AJ362" s="9">
        <v>269.51</v>
      </c>
      <c r="AK362" s="9">
        <v>0</v>
      </c>
      <c r="AL362" s="9">
        <f t="shared" si="219"/>
        <v>0</v>
      </c>
      <c r="AM362" s="9">
        <f t="shared" si="207"/>
        <v>0</v>
      </c>
      <c r="AN362" s="9">
        <v>288</v>
      </c>
      <c r="AO362" s="9">
        <v>0</v>
      </c>
      <c r="AP362" s="9">
        <f t="shared" si="220"/>
        <v>0</v>
      </c>
      <c r="AQ362" s="9">
        <f t="shared" si="208"/>
        <v>0</v>
      </c>
      <c r="AR362" s="9"/>
      <c r="AS362" s="9"/>
      <c r="AT362" s="9">
        <f t="shared" si="221"/>
        <v>0</v>
      </c>
      <c r="AU362" s="9">
        <f t="shared" si="209"/>
        <v>0</v>
      </c>
      <c r="AV362" s="9"/>
      <c r="AW362" s="9"/>
      <c r="AX362" s="9">
        <f t="shared" si="222"/>
        <v>0</v>
      </c>
      <c r="AY362" s="9">
        <f t="shared" si="210"/>
        <v>0</v>
      </c>
      <c r="AZ362" s="9"/>
      <c r="BA362" s="9"/>
      <c r="BB362" s="9">
        <f t="shared" si="223"/>
        <v>0</v>
      </c>
      <c r="BC362" s="9">
        <f t="shared" si="211"/>
        <v>0</v>
      </c>
      <c r="BD362" s="9"/>
      <c r="BE362" s="9"/>
      <c r="BF362" s="9">
        <f t="shared" si="224"/>
        <v>0</v>
      </c>
      <c r="BG362" s="9">
        <f t="shared" si="212"/>
        <v>0</v>
      </c>
      <c r="BH362" s="9"/>
      <c r="BI362" s="9"/>
      <c r="BJ362" s="9">
        <f t="shared" si="225"/>
        <v>0</v>
      </c>
      <c r="BK362" s="9">
        <f t="shared" si="213"/>
        <v>0</v>
      </c>
      <c r="BL362" s="9"/>
      <c r="BM362" s="9"/>
      <c r="BN362" s="9">
        <f t="shared" si="226"/>
        <v>0</v>
      </c>
      <c r="BO362" s="9">
        <f t="shared" si="227"/>
        <v>0</v>
      </c>
      <c r="BP362" s="9"/>
      <c r="BQ362" s="9"/>
      <c r="BR362" s="9">
        <f t="shared" si="228"/>
        <v>0</v>
      </c>
      <c r="BS362" s="9">
        <f t="shared" si="229"/>
        <v>0</v>
      </c>
      <c r="BT362" s="9"/>
      <c r="BU362" s="9"/>
      <c r="BV362" s="9">
        <f t="shared" si="230"/>
        <v>0</v>
      </c>
      <c r="BW362" s="9">
        <f t="shared" si="231"/>
        <v>0</v>
      </c>
      <c r="BX362" s="9"/>
      <c r="BY362" s="9"/>
      <c r="BZ362" s="9">
        <f t="shared" si="232"/>
        <v>0</v>
      </c>
      <c r="CA362" s="9">
        <f t="shared" si="233"/>
        <v>0</v>
      </c>
      <c r="CB362" s="9"/>
      <c r="CC362" s="9"/>
      <c r="CD362" s="9">
        <f t="shared" si="234"/>
        <v>0</v>
      </c>
      <c r="CE362" s="9">
        <f t="shared" si="235"/>
        <v>0</v>
      </c>
      <c r="CF362" s="9"/>
      <c r="CG362" s="9"/>
      <c r="CH362" s="9">
        <f t="shared" si="236"/>
        <v>0</v>
      </c>
      <c r="CI362" s="9">
        <f t="shared" si="237"/>
        <v>0</v>
      </c>
      <c r="CJ362" s="9"/>
      <c r="CK362" s="9"/>
      <c r="CL362" s="9">
        <f t="shared" si="238"/>
        <v>0</v>
      </c>
      <c r="CM362" s="9">
        <f t="shared" si="239"/>
        <v>0</v>
      </c>
      <c r="CN362" s="9"/>
      <c r="CO362" s="9"/>
      <c r="CP362" s="9">
        <f t="shared" si="240"/>
        <v>0</v>
      </c>
      <c r="CQ362" s="9">
        <f t="shared" si="241"/>
        <v>0</v>
      </c>
      <c r="CR362" s="9"/>
      <c r="CS362" s="9"/>
      <c r="CT362" s="9">
        <f t="shared" si="242"/>
        <v>0</v>
      </c>
      <c r="CU362" s="9">
        <f t="shared" si="243"/>
        <v>0</v>
      </c>
      <c r="CV362" s="9"/>
      <c r="CW362" s="9"/>
      <c r="CX362" s="9">
        <f t="shared" si="244"/>
        <v>0</v>
      </c>
      <c r="CY362" s="9">
        <f t="shared" si="245"/>
        <v>0</v>
      </c>
      <c r="CZ362" s="9"/>
      <c r="DA362" s="9"/>
      <c r="DB362" s="9">
        <f t="shared" si="246"/>
        <v>0</v>
      </c>
      <c r="DC362" s="9">
        <f t="shared" si="247"/>
        <v>0</v>
      </c>
      <c r="DD362" s="9"/>
      <c r="DE362" s="9"/>
      <c r="DF362" s="9">
        <f t="shared" si="248"/>
        <v>0</v>
      </c>
      <c r="DG362" s="9">
        <f t="shared" si="249"/>
        <v>0</v>
      </c>
      <c r="DH362" s="9"/>
      <c r="DI362" s="9"/>
      <c r="DJ362" s="9">
        <f t="shared" si="250"/>
        <v>0</v>
      </c>
      <c r="DK362" s="9">
        <f t="shared" si="251"/>
        <v>0</v>
      </c>
      <c r="DL362" s="9"/>
      <c r="DM362" s="9"/>
      <c r="DN362" s="9">
        <f t="shared" si="252"/>
        <v>0</v>
      </c>
      <c r="DO362" s="9">
        <f t="shared" si="253"/>
        <v>0</v>
      </c>
      <c r="DP362" s="9"/>
      <c r="DQ362" s="9"/>
      <c r="DR362" s="9">
        <f t="shared" si="254"/>
        <v>0</v>
      </c>
      <c r="DS362" s="9">
        <f t="shared" si="255"/>
        <v>0</v>
      </c>
      <c r="DT362" s="9"/>
      <c r="DU362" s="9"/>
      <c r="DV362" s="9">
        <f t="shared" si="256"/>
        <v>0</v>
      </c>
      <c r="DW362" s="9">
        <f t="shared" si="257"/>
        <v>0</v>
      </c>
      <c r="DX362" s="9"/>
      <c r="DY362" s="9"/>
      <c r="DZ362" s="9">
        <f t="shared" si="258"/>
        <v>0</v>
      </c>
      <c r="EA362" s="9">
        <f t="shared" si="259"/>
        <v>0</v>
      </c>
      <c r="EB362" s="9"/>
      <c r="EC362" s="9"/>
      <c r="ED362" s="9"/>
      <c r="EE362" s="9"/>
      <c r="EF362" s="9"/>
      <c r="EG362" s="9"/>
      <c r="EH362" s="9"/>
      <c r="EI362" s="9"/>
      <c r="EJ362" s="9">
        <f t="shared" si="214"/>
        <v>1117.79</v>
      </c>
      <c r="EK362" s="9">
        <f>SUM(AT362,AP362,AL362,AD362,Z362,AH362)</f>
        <v>105485</v>
      </c>
      <c r="EL362" s="9">
        <f>IF(W362="С НДС",EK362*1.12,EK362)</f>
        <v>118143.20000000001</v>
      </c>
      <c r="EM362" s="10" t="s">
        <v>95</v>
      </c>
      <c r="EN362" s="40" t="s">
        <v>238</v>
      </c>
      <c r="EO362" s="40" t="s">
        <v>239</v>
      </c>
      <c r="EP362" s="40"/>
      <c r="EQ362" s="40"/>
      <c r="ER362" s="40"/>
      <c r="ES362" s="40"/>
      <c r="ET362" s="40"/>
      <c r="EU362" s="40"/>
      <c r="EV362" s="40"/>
      <c r="EW362" s="40"/>
      <c r="EX362" s="40"/>
      <c r="EY362" s="40" t="s">
        <v>616</v>
      </c>
      <c r="EZ362" s="10"/>
      <c r="FA362" s="46" t="s">
        <v>258</v>
      </c>
    </row>
    <row r="363" spans="1:157" ht="19.5" customHeight="1">
      <c r="A363" s="40" t="s">
        <v>209</v>
      </c>
      <c r="B363" s="40" t="s">
        <v>233</v>
      </c>
      <c r="C363" s="40" t="s">
        <v>234</v>
      </c>
      <c r="D363" s="40" t="s">
        <v>234</v>
      </c>
      <c r="E363" s="40" t="s">
        <v>66</v>
      </c>
      <c r="F363" s="40" t="s">
        <v>60</v>
      </c>
      <c r="G363" s="40" t="s">
        <v>67</v>
      </c>
      <c r="H363" s="40">
        <v>100</v>
      </c>
      <c r="I363" s="40">
        <v>710000000</v>
      </c>
      <c r="J363" s="40" t="s">
        <v>227</v>
      </c>
      <c r="K363" s="40" t="s">
        <v>193</v>
      </c>
      <c r="L363" s="40" t="s">
        <v>31</v>
      </c>
      <c r="M363" s="40" t="s">
        <v>194</v>
      </c>
      <c r="N363" s="40" t="s">
        <v>195</v>
      </c>
      <c r="O363" s="40"/>
      <c r="P363" s="40"/>
      <c r="Q363" s="40" t="s">
        <v>163</v>
      </c>
      <c r="R363" s="40" t="s">
        <v>216</v>
      </c>
      <c r="S363" s="40">
        <v>0</v>
      </c>
      <c r="T363" s="40">
        <v>100</v>
      </c>
      <c r="U363" s="40">
        <v>0</v>
      </c>
      <c r="V363" s="40" t="s">
        <v>235</v>
      </c>
      <c r="W363" s="40" t="s">
        <v>76</v>
      </c>
      <c r="X363" s="9">
        <v>79133</v>
      </c>
      <c r="Y363" s="9">
        <v>1733</v>
      </c>
      <c r="Z363" s="9">
        <f t="shared" si="215"/>
        <v>137137489</v>
      </c>
      <c r="AA363" s="9">
        <f t="shared" si="216"/>
        <v>153593987.68</v>
      </c>
      <c r="AB363" s="9">
        <v>84672.31</v>
      </c>
      <c r="AC363" s="9">
        <v>1819.65</v>
      </c>
      <c r="AD363" s="9">
        <f aca="true" t="shared" si="260" ref="AD363:AD371">AB363*AC363</f>
        <v>154073968.8915</v>
      </c>
      <c r="AE363" s="9">
        <f t="shared" si="205"/>
        <v>172562845.15848002</v>
      </c>
      <c r="AF363" s="9">
        <v>90599.37</v>
      </c>
      <c r="AG363" s="9">
        <v>1883.34</v>
      </c>
      <c r="AH363" s="9">
        <f t="shared" si="218"/>
        <v>170629417.4958</v>
      </c>
      <c r="AI363" s="9">
        <f t="shared" si="206"/>
        <v>191104947.595296</v>
      </c>
      <c r="AJ363" s="9">
        <v>96941.33</v>
      </c>
      <c r="AK363" s="9">
        <v>1949.26</v>
      </c>
      <c r="AL363" s="9">
        <f t="shared" si="219"/>
        <v>188963856.9158</v>
      </c>
      <c r="AM363" s="9">
        <f t="shared" si="207"/>
        <v>211639519.74569604</v>
      </c>
      <c r="AN363" s="9">
        <v>103727</v>
      </c>
      <c r="AO363" s="9">
        <v>2017.48</v>
      </c>
      <c r="AP363" s="9">
        <f t="shared" si="220"/>
        <v>209267147.96</v>
      </c>
      <c r="AQ363" s="9">
        <f t="shared" si="208"/>
        <v>234379205.71520004</v>
      </c>
      <c r="AR363" s="9"/>
      <c r="AS363" s="9"/>
      <c r="AT363" s="9">
        <f t="shared" si="221"/>
        <v>0</v>
      </c>
      <c r="AU363" s="9">
        <f t="shared" si="209"/>
        <v>0</v>
      </c>
      <c r="AV363" s="9"/>
      <c r="AW363" s="9"/>
      <c r="AX363" s="9">
        <f t="shared" si="222"/>
        <v>0</v>
      </c>
      <c r="AY363" s="9">
        <f t="shared" si="210"/>
        <v>0</v>
      </c>
      <c r="AZ363" s="9"/>
      <c r="BA363" s="9"/>
      <c r="BB363" s="9">
        <f t="shared" si="223"/>
        <v>0</v>
      </c>
      <c r="BC363" s="9">
        <f t="shared" si="211"/>
        <v>0</v>
      </c>
      <c r="BD363" s="9"/>
      <c r="BE363" s="9"/>
      <c r="BF363" s="9">
        <f t="shared" si="224"/>
        <v>0</v>
      </c>
      <c r="BG363" s="9">
        <f t="shared" si="212"/>
        <v>0</v>
      </c>
      <c r="BH363" s="9"/>
      <c r="BI363" s="9"/>
      <c r="BJ363" s="9">
        <f t="shared" si="225"/>
        <v>0</v>
      </c>
      <c r="BK363" s="9">
        <f t="shared" si="213"/>
        <v>0</v>
      </c>
      <c r="BL363" s="9"/>
      <c r="BM363" s="9"/>
      <c r="BN363" s="9">
        <f t="shared" si="226"/>
        <v>0</v>
      </c>
      <c r="BO363" s="9">
        <f t="shared" si="227"/>
        <v>0</v>
      </c>
      <c r="BP363" s="9"/>
      <c r="BQ363" s="9"/>
      <c r="BR363" s="9">
        <f t="shared" si="228"/>
        <v>0</v>
      </c>
      <c r="BS363" s="9">
        <f t="shared" si="229"/>
        <v>0</v>
      </c>
      <c r="BT363" s="9"/>
      <c r="BU363" s="9"/>
      <c r="BV363" s="9">
        <f t="shared" si="230"/>
        <v>0</v>
      </c>
      <c r="BW363" s="9">
        <f t="shared" si="231"/>
        <v>0</v>
      </c>
      <c r="BX363" s="9"/>
      <c r="BY363" s="9"/>
      <c r="BZ363" s="9">
        <f t="shared" si="232"/>
        <v>0</v>
      </c>
      <c r="CA363" s="9">
        <f t="shared" si="233"/>
        <v>0</v>
      </c>
      <c r="CB363" s="9"/>
      <c r="CC363" s="9"/>
      <c r="CD363" s="9">
        <f t="shared" si="234"/>
        <v>0</v>
      </c>
      <c r="CE363" s="9">
        <f t="shared" si="235"/>
        <v>0</v>
      </c>
      <c r="CF363" s="9"/>
      <c r="CG363" s="9"/>
      <c r="CH363" s="9">
        <f t="shared" si="236"/>
        <v>0</v>
      </c>
      <c r="CI363" s="9">
        <f t="shared" si="237"/>
        <v>0</v>
      </c>
      <c r="CJ363" s="9"/>
      <c r="CK363" s="9"/>
      <c r="CL363" s="9">
        <f t="shared" si="238"/>
        <v>0</v>
      </c>
      <c r="CM363" s="9">
        <f t="shared" si="239"/>
        <v>0</v>
      </c>
      <c r="CN363" s="9"/>
      <c r="CO363" s="9"/>
      <c r="CP363" s="9">
        <f t="shared" si="240"/>
        <v>0</v>
      </c>
      <c r="CQ363" s="9">
        <f t="shared" si="241"/>
        <v>0</v>
      </c>
      <c r="CR363" s="9"/>
      <c r="CS363" s="9"/>
      <c r="CT363" s="9">
        <f t="shared" si="242"/>
        <v>0</v>
      </c>
      <c r="CU363" s="9">
        <f t="shared" si="243"/>
        <v>0</v>
      </c>
      <c r="CV363" s="9"/>
      <c r="CW363" s="9"/>
      <c r="CX363" s="9">
        <f t="shared" si="244"/>
        <v>0</v>
      </c>
      <c r="CY363" s="9">
        <f t="shared" si="245"/>
        <v>0</v>
      </c>
      <c r="CZ363" s="9"/>
      <c r="DA363" s="9"/>
      <c r="DB363" s="9">
        <f t="shared" si="246"/>
        <v>0</v>
      </c>
      <c r="DC363" s="9">
        <f t="shared" si="247"/>
        <v>0</v>
      </c>
      <c r="DD363" s="9"/>
      <c r="DE363" s="9"/>
      <c r="DF363" s="9">
        <f t="shared" si="248"/>
        <v>0</v>
      </c>
      <c r="DG363" s="9">
        <f t="shared" si="249"/>
        <v>0</v>
      </c>
      <c r="DH363" s="9"/>
      <c r="DI363" s="9"/>
      <c r="DJ363" s="9">
        <f t="shared" si="250"/>
        <v>0</v>
      </c>
      <c r="DK363" s="9">
        <f t="shared" si="251"/>
        <v>0</v>
      </c>
      <c r="DL363" s="9"/>
      <c r="DM363" s="9"/>
      <c r="DN363" s="9">
        <f t="shared" si="252"/>
        <v>0</v>
      </c>
      <c r="DO363" s="9">
        <f t="shared" si="253"/>
        <v>0</v>
      </c>
      <c r="DP363" s="9"/>
      <c r="DQ363" s="9"/>
      <c r="DR363" s="9">
        <f t="shared" si="254"/>
        <v>0</v>
      </c>
      <c r="DS363" s="9">
        <f t="shared" si="255"/>
        <v>0</v>
      </c>
      <c r="DT363" s="9"/>
      <c r="DU363" s="9"/>
      <c r="DV363" s="9">
        <f t="shared" si="256"/>
        <v>0</v>
      </c>
      <c r="DW363" s="9">
        <f t="shared" si="257"/>
        <v>0</v>
      </c>
      <c r="DX363" s="9"/>
      <c r="DY363" s="9"/>
      <c r="DZ363" s="9">
        <f t="shared" si="258"/>
        <v>0</v>
      </c>
      <c r="EA363" s="9">
        <f t="shared" si="259"/>
        <v>0</v>
      </c>
      <c r="EB363" s="9"/>
      <c r="EC363" s="9"/>
      <c r="ED363" s="9"/>
      <c r="EE363" s="9"/>
      <c r="EF363" s="9"/>
      <c r="EG363" s="9"/>
      <c r="EH363" s="9"/>
      <c r="EI363" s="9"/>
      <c r="EJ363" s="9">
        <f t="shared" si="214"/>
        <v>455073.01</v>
      </c>
      <c r="EK363" s="9">
        <v>0</v>
      </c>
      <c r="EL363" s="9">
        <v>0</v>
      </c>
      <c r="EM363" s="10" t="s">
        <v>95</v>
      </c>
      <c r="EN363" s="40" t="s">
        <v>240</v>
      </c>
      <c r="EO363" s="40" t="s">
        <v>241</v>
      </c>
      <c r="EP363" s="40"/>
      <c r="EQ363" s="40"/>
      <c r="ER363" s="40"/>
      <c r="ES363" s="40"/>
      <c r="ET363" s="40"/>
      <c r="EU363" s="40"/>
      <c r="EV363" s="40"/>
      <c r="EW363" s="40"/>
      <c r="EX363" s="40"/>
      <c r="EY363" s="40" t="s">
        <v>616</v>
      </c>
      <c r="EZ363" s="10"/>
      <c r="FA363" s="46" t="s">
        <v>258</v>
      </c>
    </row>
    <row r="364" spans="1:157" ht="19.5" customHeight="1">
      <c r="A364" s="40" t="s">
        <v>622</v>
      </c>
      <c r="B364" s="40" t="s">
        <v>233</v>
      </c>
      <c r="C364" s="40" t="s">
        <v>234</v>
      </c>
      <c r="D364" s="40" t="s">
        <v>234</v>
      </c>
      <c r="E364" s="40" t="s">
        <v>66</v>
      </c>
      <c r="F364" s="40" t="s">
        <v>60</v>
      </c>
      <c r="G364" s="40" t="s">
        <v>67</v>
      </c>
      <c r="H364" s="40">
        <v>100</v>
      </c>
      <c r="I364" s="40">
        <v>710000000</v>
      </c>
      <c r="J364" s="40" t="s">
        <v>227</v>
      </c>
      <c r="K364" s="40" t="s">
        <v>193</v>
      </c>
      <c r="L364" s="40" t="s">
        <v>31</v>
      </c>
      <c r="M364" s="40" t="s">
        <v>194</v>
      </c>
      <c r="N364" s="40" t="s">
        <v>195</v>
      </c>
      <c r="O364" s="40"/>
      <c r="P364" s="40"/>
      <c r="Q364" s="40" t="s">
        <v>163</v>
      </c>
      <c r="R364" s="40" t="s">
        <v>216</v>
      </c>
      <c r="S364" s="40">
        <v>0</v>
      </c>
      <c r="T364" s="40">
        <v>100</v>
      </c>
      <c r="U364" s="40">
        <v>0</v>
      </c>
      <c r="V364" s="40" t="s">
        <v>235</v>
      </c>
      <c r="W364" s="40" t="s">
        <v>76</v>
      </c>
      <c r="X364" s="9">
        <v>37355</v>
      </c>
      <c r="Y364" s="9">
        <v>1733</v>
      </c>
      <c r="Z364" s="9">
        <f t="shared" si="215"/>
        <v>64736215</v>
      </c>
      <c r="AA364" s="9">
        <f t="shared" si="216"/>
        <v>72504560.80000001</v>
      </c>
      <c r="AB364" s="9">
        <v>84672.31</v>
      </c>
      <c r="AC364" s="9">
        <v>1819.65</v>
      </c>
      <c r="AD364" s="9">
        <f t="shared" si="260"/>
        <v>154073968.8915</v>
      </c>
      <c r="AE364" s="9">
        <f t="shared" si="205"/>
        <v>172562845.15848002</v>
      </c>
      <c r="AF364" s="9">
        <v>90599.37</v>
      </c>
      <c r="AG364" s="9">
        <v>1883.34</v>
      </c>
      <c r="AH364" s="9">
        <f t="shared" si="218"/>
        <v>170629417.4958</v>
      </c>
      <c r="AI364" s="9">
        <f t="shared" si="206"/>
        <v>191104947.595296</v>
      </c>
      <c r="AJ364" s="9">
        <v>96941.33</v>
      </c>
      <c r="AK364" s="9">
        <v>1949.26</v>
      </c>
      <c r="AL364" s="9">
        <f t="shared" si="219"/>
        <v>188963856.9158</v>
      </c>
      <c r="AM364" s="9">
        <f t="shared" si="207"/>
        <v>211639519.74569604</v>
      </c>
      <c r="AN364" s="9">
        <v>103727</v>
      </c>
      <c r="AO364" s="9">
        <v>2017.48</v>
      </c>
      <c r="AP364" s="9">
        <f t="shared" si="220"/>
        <v>209267147.96</v>
      </c>
      <c r="AQ364" s="9">
        <f t="shared" si="208"/>
        <v>234379205.71520004</v>
      </c>
      <c r="AR364" s="9"/>
      <c r="AS364" s="9"/>
      <c r="AT364" s="9">
        <f t="shared" si="221"/>
        <v>0</v>
      </c>
      <c r="AU364" s="9">
        <f t="shared" si="209"/>
        <v>0</v>
      </c>
      <c r="AV364" s="9"/>
      <c r="AW364" s="9"/>
      <c r="AX364" s="9">
        <f t="shared" si="222"/>
        <v>0</v>
      </c>
      <c r="AY364" s="9">
        <f t="shared" si="210"/>
        <v>0</v>
      </c>
      <c r="AZ364" s="9"/>
      <c r="BA364" s="9"/>
      <c r="BB364" s="9">
        <f t="shared" si="223"/>
        <v>0</v>
      </c>
      <c r="BC364" s="9">
        <f t="shared" si="211"/>
        <v>0</v>
      </c>
      <c r="BD364" s="9"/>
      <c r="BE364" s="9"/>
      <c r="BF364" s="9">
        <f t="shared" si="224"/>
        <v>0</v>
      </c>
      <c r="BG364" s="9">
        <f t="shared" si="212"/>
        <v>0</v>
      </c>
      <c r="BH364" s="9"/>
      <c r="BI364" s="9"/>
      <c r="BJ364" s="9">
        <f t="shared" si="225"/>
        <v>0</v>
      </c>
      <c r="BK364" s="9">
        <f t="shared" si="213"/>
        <v>0</v>
      </c>
      <c r="BL364" s="9"/>
      <c r="BM364" s="9"/>
      <c r="BN364" s="9">
        <f t="shared" si="226"/>
        <v>0</v>
      </c>
      <c r="BO364" s="9">
        <f t="shared" si="227"/>
        <v>0</v>
      </c>
      <c r="BP364" s="9"/>
      <c r="BQ364" s="9"/>
      <c r="BR364" s="9">
        <f t="shared" si="228"/>
        <v>0</v>
      </c>
      <c r="BS364" s="9">
        <f t="shared" si="229"/>
        <v>0</v>
      </c>
      <c r="BT364" s="9"/>
      <c r="BU364" s="9"/>
      <c r="BV364" s="9">
        <f t="shared" si="230"/>
        <v>0</v>
      </c>
      <c r="BW364" s="9">
        <f t="shared" si="231"/>
        <v>0</v>
      </c>
      <c r="BX364" s="9"/>
      <c r="BY364" s="9"/>
      <c r="BZ364" s="9">
        <f t="shared" si="232"/>
        <v>0</v>
      </c>
      <c r="CA364" s="9">
        <f t="shared" si="233"/>
        <v>0</v>
      </c>
      <c r="CB364" s="9"/>
      <c r="CC364" s="9"/>
      <c r="CD364" s="9">
        <f t="shared" si="234"/>
        <v>0</v>
      </c>
      <c r="CE364" s="9">
        <f t="shared" si="235"/>
        <v>0</v>
      </c>
      <c r="CF364" s="9"/>
      <c r="CG364" s="9"/>
      <c r="CH364" s="9">
        <f t="shared" si="236"/>
        <v>0</v>
      </c>
      <c r="CI364" s="9">
        <f t="shared" si="237"/>
        <v>0</v>
      </c>
      <c r="CJ364" s="9"/>
      <c r="CK364" s="9"/>
      <c r="CL364" s="9">
        <f t="shared" si="238"/>
        <v>0</v>
      </c>
      <c r="CM364" s="9">
        <f t="shared" si="239"/>
        <v>0</v>
      </c>
      <c r="CN364" s="9"/>
      <c r="CO364" s="9"/>
      <c r="CP364" s="9">
        <f t="shared" si="240"/>
        <v>0</v>
      </c>
      <c r="CQ364" s="9">
        <f t="shared" si="241"/>
        <v>0</v>
      </c>
      <c r="CR364" s="9"/>
      <c r="CS364" s="9"/>
      <c r="CT364" s="9">
        <f t="shared" si="242"/>
        <v>0</v>
      </c>
      <c r="CU364" s="9">
        <f t="shared" si="243"/>
        <v>0</v>
      </c>
      <c r="CV364" s="9"/>
      <c r="CW364" s="9"/>
      <c r="CX364" s="9">
        <f t="shared" si="244"/>
        <v>0</v>
      </c>
      <c r="CY364" s="9">
        <f t="shared" si="245"/>
        <v>0</v>
      </c>
      <c r="CZ364" s="9"/>
      <c r="DA364" s="9"/>
      <c r="DB364" s="9">
        <f t="shared" si="246"/>
        <v>0</v>
      </c>
      <c r="DC364" s="9">
        <f t="shared" si="247"/>
        <v>0</v>
      </c>
      <c r="DD364" s="9"/>
      <c r="DE364" s="9"/>
      <c r="DF364" s="9">
        <f t="shared" si="248"/>
        <v>0</v>
      </c>
      <c r="DG364" s="9">
        <f t="shared" si="249"/>
        <v>0</v>
      </c>
      <c r="DH364" s="9"/>
      <c r="DI364" s="9"/>
      <c r="DJ364" s="9">
        <f t="shared" si="250"/>
        <v>0</v>
      </c>
      <c r="DK364" s="9">
        <f t="shared" si="251"/>
        <v>0</v>
      </c>
      <c r="DL364" s="9"/>
      <c r="DM364" s="9"/>
      <c r="DN364" s="9">
        <f t="shared" si="252"/>
        <v>0</v>
      </c>
      <c r="DO364" s="9">
        <f t="shared" si="253"/>
        <v>0</v>
      </c>
      <c r="DP364" s="9"/>
      <c r="DQ364" s="9"/>
      <c r="DR364" s="9">
        <f t="shared" si="254"/>
        <v>0</v>
      </c>
      <c r="DS364" s="9">
        <f t="shared" si="255"/>
        <v>0</v>
      </c>
      <c r="DT364" s="9"/>
      <c r="DU364" s="9"/>
      <c r="DV364" s="9">
        <f t="shared" si="256"/>
        <v>0</v>
      </c>
      <c r="DW364" s="9">
        <f t="shared" si="257"/>
        <v>0</v>
      </c>
      <c r="DX364" s="9"/>
      <c r="DY364" s="9"/>
      <c r="DZ364" s="9">
        <f t="shared" si="258"/>
        <v>0</v>
      </c>
      <c r="EA364" s="9">
        <f t="shared" si="259"/>
        <v>0</v>
      </c>
      <c r="EB364" s="9"/>
      <c r="EC364" s="9"/>
      <c r="ED364" s="9"/>
      <c r="EE364" s="9"/>
      <c r="EF364" s="9"/>
      <c r="EG364" s="9"/>
      <c r="EH364" s="9"/>
      <c r="EI364" s="9"/>
      <c r="EJ364" s="9">
        <f t="shared" si="214"/>
        <v>413295.01</v>
      </c>
      <c r="EK364" s="9">
        <v>0</v>
      </c>
      <c r="EL364" s="9">
        <v>0</v>
      </c>
      <c r="EM364" s="10" t="s">
        <v>95</v>
      </c>
      <c r="EN364" s="40" t="s">
        <v>240</v>
      </c>
      <c r="EO364" s="40" t="s">
        <v>241</v>
      </c>
      <c r="EP364" s="40"/>
      <c r="EQ364" s="40"/>
      <c r="ER364" s="40"/>
      <c r="ES364" s="40"/>
      <c r="ET364" s="40"/>
      <c r="EU364" s="40"/>
      <c r="EV364" s="40"/>
      <c r="EW364" s="40"/>
      <c r="EX364" s="40"/>
      <c r="EY364" s="40" t="s">
        <v>616</v>
      </c>
      <c r="EZ364" s="10"/>
      <c r="FA364" s="46" t="s">
        <v>258</v>
      </c>
    </row>
    <row r="365" spans="1:157" ht="19.5" customHeight="1">
      <c r="A365" s="40" t="s">
        <v>698</v>
      </c>
      <c r="B365" s="40" t="s">
        <v>233</v>
      </c>
      <c r="C365" s="40" t="s">
        <v>234</v>
      </c>
      <c r="D365" s="40" t="s">
        <v>234</v>
      </c>
      <c r="E365" s="40" t="s">
        <v>66</v>
      </c>
      <c r="F365" s="40" t="s">
        <v>60</v>
      </c>
      <c r="G365" s="40" t="s">
        <v>67</v>
      </c>
      <c r="H365" s="40">
        <v>100</v>
      </c>
      <c r="I365" s="40">
        <v>710000000</v>
      </c>
      <c r="J365" s="40" t="s">
        <v>227</v>
      </c>
      <c r="K365" s="40" t="s">
        <v>193</v>
      </c>
      <c r="L365" s="40" t="s">
        <v>31</v>
      </c>
      <c r="M365" s="40" t="s">
        <v>194</v>
      </c>
      <c r="N365" s="40" t="s">
        <v>195</v>
      </c>
      <c r="O365" s="40"/>
      <c r="P365" s="40"/>
      <c r="Q365" s="40" t="s">
        <v>163</v>
      </c>
      <c r="R365" s="40" t="s">
        <v>405</v>
      </c>
      <c r="S365" s="40">
        <v>0</v>
      </c>
      <c r="T365" s="40">
        <v>100</v>
      </c>
      <c r="U365" s="40">
        <v>0</v>
      </c>
      <c r="V365" s="40" t="s">
        <v>235</v>
      </c>
      <c r="W365" s="40" t="s">
        <v>76</v>
      </c>
      <c r="X365" s="9">
        <v>37355</v>
      </c>
      <c r="Y365" s="9">
        <v>1733</v>
      </c>
      <c r="Z365" s="9">
        <f t="shared" si="215"/>
        <v>64736215</v>
      </c>
      <c r="AA365" s="9">
        <f t="shared" si="216"/>
        <v>72504560.80000001</v>
      </c>
      <c r="AB365" s="9">
        <v>84672.31</v>
      </c>
      <c r="AC365" s="9">
        <v>0</v>
      </c>
      <c r="AD365" s="9">
        <f t="shared" si="260"/>
        <v>0</v>
      </c>
      <c r="AE365" s="9">
        <f t="shared" si="205"/>
        <v>0</v>
      </c>
      <c r="AF365" s="9">
        <v>90599.37</v>
      </c>
      <c r="AG365" s="9">
        <v>0</v>
      </c>
      <c r="AH365" s="9">
        <f t="shared" si="218"/>
        <v>0</v>
      </c>
      <c r="AI365" s="9">
        <f t="shared" si="206"/>
        <v>0</v>
      </c>
      <c r="AJ365" s="9">
        <v>0</v>
      </c>
      <c r="AK365" s="9">
        <v>1949.26</v>
      </c>
      <c r="AL365" s="9">
        <f t="shared" si="219"/>
        <v>0</v>
      </c>
      <c r="AM365" s="9">
        <f t="shared" si="207"/>
        <v>0</v>
      </c>
      <c r="AN365" s="9">
        <v>103727</v>
      </c>
      <c r="AO365" s="9">
        <v>0</v>
      </c>
      <c r="AP365" s="9">
        <f t="shared" si="220"/>
        <v>0</v>
      </c>
      <c r="AQ365" s="9">
        <f t="shared" si="208"/>
        <v>0</v>
      </c>
      <c r="AR365" s="9"/>
      <c r="AS365" s="9"/>
      <c r="AT365" s="9">
        <f t="shared" si="221"/>
        <v>0</v>
      </c>
      <c r="AU365" s="9">
        <f t="shared" si="209"/>
        <v>0</v>
      </c>
      <c r="AV365" s="9"/>
      <c r="AW365" s="9"/>
      <c r="AX365" s="9">
        <f t="shared" si="222"/>
        <v>0</v>
      </c>
      <c r="AY365" s="9">
        <f t="shared" si="210"/>
        <v>0</v>
      </c>
      <c r="AZ365" s="9"/>
      <c r="BA365" s="9"/>
      <c r="BB365" s="9">
        <f t="shared" si="223"/>
        <v>0</v>
      </c>
      <c r="BC365" s="9">
        <f t="shared" si="211"/>
        <v>0</v>
      </c>
      <c r="BD365" s="9"/>
      <c r="BE365" s="9"/>
      <c r="BF365" s="9">
        <f t="shared" si="224"/>
        <v>0</v>
      </c>
      <c r="BG365" s="9">
        <f t="shared" si="212"/>
        <v>0</v>
      </c>
      <c r="BH365" s="9"/>
      <c r="BI365" s="9"/>
      <c r="BJ365" s="9">
        <f t="shared" si="225"/>
        <v>0</v>
      </c>
      <c r="BK365" s="9">
        <f t="shared" si="213"/>
        <v>0</v>
      </c>
      <c r="BL365" s="9"/>
      <c r="BM365" s="9"/>
      <c r="BN365" s="9">
        <f t="shared" si="226"/>
        <v>0</v>
      </c>
      <c r="BO365" s="9">
        <f t="shared" si="227"/>
        <v>0</v>
      </c>
      <c r="BP365" s="9"/>
      <c r="BQ365" s="9"/>
      <c r="BR365" s="9">
        <f t="shared" si="228"/>
        <v>0</v>
      </c>
      <c r="BS365" s="9">
        <f t="shared" si="229"/>
        <v>0</v>
      </c>
      <c r="BT365" s="9"/>
      <c r="BU365" s="9"/>
      <c r="BV365" s="9">
        <f t="shared" si="230"/>
        <v>0</v>
      </c>
      <c r="BW365" s="9">
        <f t="shared" si="231"/>
        <v>0</v>
      </c>
      <c r="BX365" s="9"/>
      <c r="BY365" s="9"/>
      <c r="BZ365" s="9">
        <f t="shared" si="232"/>
        <v>0</v>
      </c>
      <c r="CA365" s="9">
        <f t="shared" si="233"/>
        <v>0</v>
      </c>
      <c r="CB365" s="9"/>
      <c r="CC365" s="9"/>
      <c r="CD365" s="9">
        <f t="shared" si="234"/>
        <v>0</v>
      </c>
      <c r="CE365" s="9">
        <f t="shared" si="235"/>
        <v>0</v>
      </c>
      <c r="CF365" s="9"/>
      <c r="CG365" s="9"/>
      <c r="CH365" s="9">
        <f t="shared" si="236"/>
        <v>0</v>
      </c>
      <c r="CI365" s="9">
        <f t="shared" si="237"/>
        <v>0</v>
      </c>
      <c r="CJ365" s="9"/>
      <c r="CK365" s="9"/>
      <c r="CL365" s="9">
        <f t="shared" si="238"/>
        <v>0</v>
      </c>
      <c r="CM365" s="9">
        <f t="shared" si="239"/>
        <v>0</v>
      </c>
      <c r="CN365" s="9"/>
      <c r="CO365" s="9"/>
      <c r="CP365" s="9">
        <f t="shared" si="240"/>
        <v>0</v>
      </c>
      <c r="CQ365" s="9">
        <f t="shared" si="241"/>
        <v>0</v>
      </c>
      <c r="CR365" s="9"/>
      <c r="CS365" s="9"/>
      <c r="CT365" s="9">
        <f t="shared" si="242"/>
        <v>0</v>
      </c>
      <c r="CU365" s="9">
        <f t="shared" si="243"/>
        <v>0</v>
      </c>
      <c r="CV365" s="9"/>
      <c r="CW365" s="9"/>
      <c r="CX365" s="9">
        <f t="shared" si="244"/>
        <v>0</v>
      </c>
      <c r="CY365" s="9">
        <f t="shared" si="245"/>
        <v>0</v>
      </c>
      <c r="CZ365" s="9"/>
      <c r="DA365" s="9"/>
      <c r="DB365" s="9">
        <f t="shared" si="246"/>
        <v>0</v>
      </c>
      <c r="DC365" s="9">
        <f t="shared" si="247"/>
        <v>0</v>
      </c>
      <c r="DD365" s="9"/>
      <c r="DE365" s="9"/>
      <c r="DF365" s="9">
        <f t="shared" si="248"/>
        <v>0</v>
      </c>
      <c r="DG365" s="9">
        <f t="shared" si="249"/>
        <v>0</v>
      </c>
      <c r="DH365" s="9"/>
      <c r="DI365" s="9"/>
      <c r="DJ365" s="9">
        <f t="shared" si="250"/>
        <v>0</v>
      </c>
      <c r="DK365" s="9">
        <f t="shared" si="251"/>
        <v>0</v>
      </c>
      <c r="DL365" s="9"/>
      <c r="DM365" s="9"/>
      <c r="DN365" s="9">
        <f t="shared" si="252"/>
        <v>0</v>
      </c>
      <c r="DO365" s="9">
        <f t="shared" si="253"/>
        <v>0</v>
      </c>
      <c r="DP365" s="9"/>
      <c r="DQ365" s="9"/>
      <c r="DR365" s="9">
        <f t="shared" si="254"/>
        <v>0</v>
      </c>
      <c r="DS365" s="9">
        <f t="shared" si="255"/>
        <v>0</v>
      </c>
      <c r="DT365" s="9"/>
      <c r="DU365" s="9"/>
      <c r="DV365" s="9">
        <f t="shared" si="256"/>
        <v>0</v>
      </c>
      <c r="DW365" s="9">
        <f t="shared" si="257"/>
        <v>0</v>
      </c>
      <c r="DX365" s="9"/>
      <c r="DY365" s="9"/>
      <c r="DZ365" s="9">
        <f t="shared" si="258"/>
        <v>0</v>
      </c>
      <c r="EA365" s="9">
        <f t="shared" si="259"/>
        <v>0</v>
      </c>
      <c r="EB365" s="9"/>
      <c r="EC365" s="9"/>
      <c r="ED365" s="9"/>
      <c r="EE365" s="9"/>
      <c r="EF365" s="9"/>
      <c r="EG365" s="9"/>
      <c r="EH365" s="9"/>
      <c r="EI365" s="9"/>
      <c r="EJ365" s="9">
        <f t="shared" si="214"/>
        <v>316353.68</v>
      </c>
      <c r="EK365" s="9">
        <f>SUM(AT365,AP365,AL365,AD365,Z365,AH365)</f>
        <v>64736215</v>
      </c>
      <c r="EL365" s="9">
        <f>IF(W365="С НДС",EK365*1.12,EK365)</f>
        <v>72504560.80000001</v>
      </c>
      <c r="EM365" s="10" t="s">
        <v>95</v>
      </c>
      <c r="EN365" s="40" t="s">
        <v>240</v>
      </c>
      <c r="EO365" s="40" t="s">
        <v>241</v>
      </c>
      <c r="EP365" s="40"/>
      <c r="EQ365" s="40"/>
      <c r="ER365" s="40"/>
      <c r="ES365" s="40"/>
      <c r="ET365" s="40"/>
      <c r="EU365" s="40"/>
      <c r="EV365" s="40"/>
      <c r="EW365" s="40"/>
      <c r="EX365" s="40"/>
      <c r="EY365" s="40" t="s">
        <v>616</v>
      </c>
      <c r="EZ365" s="10"/>
      <c r="FA365" s="46" t="s">
        <v>258</v>
      </c>
    </row>
    <row r="366" spans="1:157" ht="19.5" customHeight="1">
      <c r="A366" s="40" t="s">
        <v>210</v>
      </c>
      <c r="B366" s="40" t="s">
        <v>233</v>
      </c>
      <c r="C366" s="40" t="s">
        <v>234</v>
      </c>
      <c r="D366" s="40" t="s">
        <v>234</v>
      </c>
      <c r="E366" s="40" t="s">
        <v>66</v>
      </c>
      <c r="F366" s="40" t="s">
        <v>60</v>
      </c>
      <c r="G366" s="40" t="s">
        <v>67</v>
      </c>
      <c r="H366" s="40">
        <v>100</v>
      </c>
      <c r="I366" s="40">
        <v>710000000</v>
      </c>
      <c r="J366" s="40" t="s">
        <v>227</v>
      </c>
      <c r="K366" s="40" t="s">
        <v>193</v>
      </c>
      <c r="L366" s="40" t="s">
        <v>31</v>
      </c>
      <c r="M366" s="40" t="s">
        <v>194</v>
      </c>
      <c r="N366" s="40" t="s">
        <v>195</v>
      </c>
      <c r="O366" s="40"/>
      <c r="P366" s="40"/>
      <c r="Q366" s="40" t="s">
        <v>163</v>
      </c>
      <c r="R366" s="40" t="s">
        <v>216</v>
      </c>
      <c r="S366" s="40">
        <v>0</v>
      </c>
      <c r="T366" s="40">
        <v>100</v>
      </c>
      <c r="U366" s="40">
        <v>0</v>
      </c>
      <c r="V366" s="40" t="s">
        <v>235</v>
      </c>
      <c r="W366" s="40" t="s">
        <v>76</v>
      </c>
      <c r="X366" s="9">
        <v>379</v>
      </c>
      <c r="Y366" s="9">
        <v>6864</v>
      </c>
      <c r="Z366" s="9">
        <f t="shared" si="215"/>
        <v>2601456</v>
      </c>
      <c r="AA366" s="9">
        <f t="shared" si="216"/>
        <v>2913630.72</v>
      </c>
      <c r="AB366" s="9">
        <v>405.53</v>
      </c>
      <c r="AC366" s="9">
        <v>7207.2</v>
      </c>
      <c r="AD366" s="9">
        <f t="shared" si="260"/>
        <v>2922735.8159999996</v>
      </c>
      <c r="AE366" s="9">
        <f t="shared" si="205"/>
        <v>3273464.11392</v>
      </c>
      <c r="AF366" s="9">
        <v>433.92</v>
      </c>
      <c r="AG366" s="9">
        <v>7459.45</v>
      </c>
      <c r="AH366" s="9">
        <f t="shared" si="218"/>
        <v>3236804.544</v>
      </c>
      <c r="AI366" s="9">
        <f t="shared" si="206"/>
        <v>3625221.0892800004</v>
      </c>
      <c r="AJ366" s="9">
        <v>464.29</v>
      </c>
      <c r="AK366" s="9">
        <v>7720.53</v>
      </c>
      <c r="AL366" s="9">
        <f t="shared" si="219"/>
        <v>3584564.8737</v>
      </c>
      <c r="AM366" s="9">
        <f t="shared" si="207"/>
        <v>4014712.6585440002</v>
      </c>
      <c r="AN366" s="9">
        <v>497</v>
      </c>
      <c r="AO366" s="9">
        <v>7990.75</v>
      </c>
      <c r="AP366" s="9">
        <f t="shared" si="220"/>
        <v>3971402.75</v>
      </c>
      <c r="AQ366" s="9">
        <f t="shared" si="208"/>
        <v>4447971.08</v>
      </c>
      <c r="AR366" s="9"/>
      <c r="AS366" s="9"/>
      <c r="AT366" s="9">
        <f t="shared" si="221"/>
        <v>0</v>
      </c>
      <c r="AU366" s="9">
        <f t="shared" si="209"/>
        <v>0</v>
      </c>
      <c r="AV366" s="9"/>
      <c r="AW366" s="9"/>
      <c r="AX366" s="9">
        <f t="shared" si="222"/>
        <v>0</v>
      </c>
      <c r="AY366" s="9">
        <f t="shared" si="210"/>
        <v>0</v>
      </c>
      <c r="AZ366" s="9"/>
      <c r="BA366" s="9"/>
      <c r="BB366" s="9">
        <f t="shared" si="223"/>
        <v>0</v>
      </c>
      <c r="BC366" s="9">
        <f t="shared" si="211"/>
        <v>0</v>
      </c>
      <c r="BD366" s="9"/>
      <c r="BE366" s="9"/>
      <c r="BF366" s="9">
        <f t="shared" si="224"/>
        <v>0</v>
      </c>
      <c r="BG366" s="9">
        <f t="shared" si="212"/>
        <v>0</v>
      </c>
      <c r="BH366" s="9"/>
      <c r="BI366" s="9"/>
      <c r="BJ366" s="9">
        <f t="shared" si="225"/>
        <v>0</v>
      </c>
      <c r="BK366" s="9">
        <f t="shared" si="213"/>
        <v>0</v>
      </c>
      <c r="BL366" s="9"/>
      <c r="BM366" s="9"/>
      <c r="BN366" s="9">
        <f t="shared" si="226"/>
        <v>0</v>
      </c>
      <c r="BO366" s="9">
        <f t="shared" si="227"/>
        <v>0</v>
      </c>
      <c r="BP366" s="9"/>
      <c r="BQ366" s="9"/>
      <c r="BR366" s="9">
        <f t="shared" si="228"/>
        <v>0</v>
      </c>
      <c r="BS366" s="9">
        <f t="shared" si="229"/>
        <v>0</v>
      </c>
      <c r="BT366" s="9"/>
      <c r="BU366" s="9"/>
      <c r="BV366" s="9">
        <f t="shared" si="230"/>
        <v>0</v>
      </c>
      <c r="BW366" s="9">
        <f t="shared" si="231"/>
        <v>0</v>
      </c>
      <c r="BX366" s="9"/>
      <c r="BY366" s="9"/>
      <c r="BZ366" s="9">
        <f t="shared" si="232"/>
        <v>0</v>
      </c>
      <c r="CA366" s="9">
        <f t="shared" si="233"/>
        <v>0</v>
      </c>
      <c r="CB366" s="9"/>
      <c r="CC366" s="9"/>
      <c r="CD366" s="9">
        <f t="shared" si="234"/>
        <v>0</v>
      </c>
      <c r="CE366" s="9">
        <f t="shared" si="235"/>
        <v>0</v>
      </c>
      <c r="CF366" s="9"/>
      <c r="CG366" s="9"/>
      <c r="CH366" s="9">
        <f t="shared" si="236"/>
        <v>0</v>
      </c>
      <c r="CI366" s="9">
        <f t="shared" si="237"/>
        <v>0</v>
      </c>
      <c r="CJ366" s="9"/>
      <c r="CK366" s="9"/>
      <c r="CL366" s="9">
        <f t="shared" si="238"/>
        <v>0</v>
      </c>
      <c r="CM366" s="9">
        <f t="shared" si="239"/>
        <v>0</v>
      </c>
      <c r="CN366" s="9"/>
      <c r="CO366" s="9"/>
      <c r="CP366" s="9">
        <f t="shared" si="240"/>
        <v>0</v>
      </c>
      <c r="CQ366" s="9">
        <f t="shared" si="241"/>
        <v>0</v>
      </c>
      <c r="CR366" s="9"/>
      <c r="CS366" s="9"/>
      <c r="CT366" s="9">
        <f t="shared" si="242"/>
        <v>0</v>
      </c>
      <c r="CU366" s="9">
        <f t="shared" si="243"/>
        <v>0</v>
      </c>
      <c r="CV366" s="9"/>
      <c r="CW366" s="9"/>
      <c r="CX366" s="9">
        <f t="shared" si="244"/>
        <v>0</v>
      </c>
      <c r="CY366" s="9">
        <f t="shared" si="245"/>
        <v>0</v>
      </c>
      <c r="CZ366" s="9"/>
      <c r="DA366" s="9"/>
      <c r="DB366" s="9">
        <f t="shared" si="246"/>
        <v>0</v>
      </c>
      <c r="DC366" s="9">
        <f t="shared" si="247"/>
        <v>0</v>
      </c>
      <c r="DD366" s="9"/>
      <c r="DE366" s="9"/>
      <c r="DF366" s="9">
        <f t="shared" si="248"/>
        <v>0</v>
      </c>
      <c r="DG366" s="9">
        <f t="shared" si="249"/>
        <v>0</v>
      </c>
      <c r="DH366" s="9"/>
      <c r="DI366" s="9"/>
      <c r="DJ366" s="9">
        <f t="shared" si="250"/>
        <v>0</v>
      </c>
      <c r="DK366" s="9">
        <f t="shared" si="251"/>
        <v>0</v>
      </c>
      <c r="DL366" s="9"/>
      <c r="DM366" s="9"/>
      <c r="DN366" s="9">
        <f t="shared" si="252"/>
        <v>0</v>
      </c>
      <c r="DO366" s="9">
        <f t="shared" si="253"/>
        <v>0</v>
      </c>
      <c r="DP366" s="9"/>
      <c r="DQ366" s="9"/>
      <c r="DR366" s="9">
        <f t="shared" si="254"/>
        <v>0</v>
      </c>
      <c r="DS366" s="9">
        <f t="shared" si="255"/>
        <v>0</v>
      </c>
      <c r="DT366" s="9"/>
      <c r="DU366" s="9"/>
      <c r="DV366" s="9">
        <f t="shared" si="256"/>
        <v>0</v>
      </c>
      <c r="DW366" s="9">
        <f t="shared" si="257"/>
        <v>0</v>
      </c>
      <c r="DX366" s="9"/>
      <c r="DY366" s="9"/>
      <c r="DZ366" s="9">
        <f t="shared" si="258"/>
        <v>0</v>
      </c>
      <c r="EA366" s="9">
        <f t="shared" si="259"/>
        <v>0</v>
      </c>
      <c r="EB366" s="9"/>
      <c r="EC366" s="9"/>
      <c r="ED366" s="9"/>
      <c r="EE366" s="9"/>
      <c r="EF366" s="9"/>
      <c r="EG366" s="9"/>
      <c r="EH366" s="9"/>
      <c r="EI366" s="9"/>
      <c r="EJ366" s="9">
        <f t="shared" si="214"/>
        <v>2179.74</v>
      </c>
      <c r="EK366" s="9">
        <v>0</v>
      </c>
      <c r="EL366" s="9">
        <v>0</v>
      </c>
      <c r="EM366" s="10" t="s">
        <v>95</v>
      </c>
      <c r="EN366" s="40" t="s">
        <v>242</v>
      </c>
      <c r="EO366" s="40" t="s">
        <v>243</v>
      </c>
      <c r="EP366" s="40"/>
      <c r="EQ366" s="40"/>
      <c r="ER366" s="40"/>
      <c r="ES366" s="40"/>
      <c r="ET366" s="40"/>
      <c r="EU366" s="40"/>
      <c r="EV366" s="40"/>
      <c r="EW366" s="40"/>
      <c r="EX366" s="40"/>
      <c r="EY366" s="40" t="s">
        <v>616</v>
      </c>
      <c r="EZ366" s="10"/>
      <c r="FA366" s="46" t="s">
        <v>258</v>
      </c>
    </row>
    <row r="367" spans="1:157" ht="19.5" customHeight="1">
      <c r="A367" s="40" t="s">
        <v>699</v>
      </c>
      <c r="B367" s="40" t="s">
        <v>233</v>
      </c>
      <c r="C367" s="40" t="s">
        <v>234</v>
      </c>
      <c r="D367" s="40" t="s">
        <v>234</v>
      </c>
      <c r="E367" s="40" t="s">
        <v>66</v>
      </c>
      <c r="F367" s="40" t="s">
        <v>60</v>
      </c>
      <c r="G367" s="40" t="s">
        <v>67</v>
      </c>
      <c r="H367" s="40">
        <v>100</v>
      </c>
      <c r="I367" s="40">
        <v>710000000</v>
      </c>
      <c r="J367" s="40" t="s">
        <v>227</v>
      </c>
      <c r="K367" s="40" t="s">
        <v>193</v>
      </c>
      <c r="L367" s="40" t="s">
        <v>31</v>
      </c>
      <c r="M367" s="40" t="s">
        <v>194</v>
      </c>
      <c r="N367" s="40" t="s">
        <v>195</v>
      </c>
      <c r="O367" s="40"/>
      <c r="P367" s="40"/>
      <c r="Q367" s="40" t="s">
        <v>163</v>
      </c>
      <c r="R367" s="40" t="s">
        <v>216</v>
      </c>
      <c r="S367" s="40">
        <v>0</v>
      </c>
      <c r="T367" s="40">
        <v>100</v>
      </c>
      <c r="U367" s="40">
        <v>0</v>
      </c>
      <c r="V367" s="40" t="s">
        <v>235</v>
      </c>
      <c r="W367" s="40" t="s">
        <v>76</v>
      </c>
      <c r="X367" s="9">
        <v>74</v>
      </c>
      <c r="Y367" s="9">
        <v>6864</v>
      </c>
      <c r="Z367" s="9">
        <f t="shared" si="215"/>
        <v>507936</v>
      </c>
      <c r="AA367" s="9">
        <f t="shared" si="216"/>
        <v>568888.3200000001</v>
      </c>
      <c r="AB367" s="9">
        <v>405.53</v>
      </c>
      <c r="AC367" s="9">
        <v>7207.2</v>
      </c>
      <c r="AD367" s="9">
        <f t="shared" si="260"/>
        <v>2922735.8159999996</v>
      </c>
      <c r="AE367" s="9">
        <f t="shared" si="205"/>
        <v>3273464.11392</v>
      </c>
      <c r="AF367" s="9">
        <v>433.92</v>
      </c>
      <c r="AG367" s="9">
        <v>7459.45</v>
      </c>
      <c r="AH367" s="9">
        <f t="shared" si="218"/>
        <v>3236804.544</v>
      </c>
      <c r="AI367" s="9">
        <f t="shared" si="206"/>
        <v>3625221.0892800004</v>
      </c>
      <c r="AJ367" s="9">
        <v>464.29</v>
      </c>
      <c r="AK367" s="9">
        <v>7720.53</v>
      </c>
      <c r="AL367" s="9">
        <f t="shared" si="219"/>
        <v>3584564.8737</v>
      </c>
      <c r="AM367" s="9">
        <f t="shared" si="207"/>
        <v>4014712.6585440002</v>
      </c>
      <c r="AN367" s="9">
        <v>497</v>
      </c>
      <c r="AO367" s="9">
        <v>7990.75</v>
      </c>
      <c r="AP367" s="9">
        <f t="shared" si="220"/>
        <v>3971402.75</v>
      </c>
      <c r="AQ367" s="9">
        <f t="shared" si="208"/>
        <v>4447971.08</v>
      </c>
      <c r="AR367" s="9"/>
      <c r="AS367" s="9"/>
      <c r="AT367" s="9">
        <f t="shared" si="221"/>
        <v>0</v>
      </c>
      <c r="AU367" s="9">
        <f t="shared" si="209"/>
        <v>0</v>
      </c>
      <c r="AV367" s="9"/>
      <c r="AW367" s="9"/>
      <c r="AX367" s="9">
        <f t="shared" si="222"/>
        <v>0</v>
      </c>
      <c r="AY367" s="9">
        <f t="shared" si="210"/>
        <v>0</v>
      </c>
      <c r="AZ367" s="9"/>
      <c r="BA367" s="9"/>
      <c r="BB367" s="9">
        <f t="shared" si="223"/>
        <v>0</v>
      </c>
      <c r="BC367" s="9">
        <f t="shared" si="211"/>
        <v>0</v>
      </c>
      <c r="BD367" s="9"/>
      <c r="BE367" s="9"/>
      <c r="BF367" s="9">
        <f t="shared" si="224"/>
        <v>0</v>
      </c>
      <c r="BG367" s="9">
        <f t="shared" si="212"/>
        <v>0</v>
      </c>
      <c r="BH367" s="9"/>
      <c r="BI367" s="9"/>
      <c r="BJ367" s="9">
        <f t="shared" si="225"/>
        <v>0</v>
      </c>
      <c r="BK367" s="9">
        <f t="shared" si="213"/>
        <v>0</v>
      </c>
      <c r="BL367" s="9"/>
      <c r="BM367" s="9"/>
      <c r="BN367" s="9">
        <f t="shared" si="226"/>
        <v>0</v>
      </c>
      <c r="BO367" s="9">
        <f t="shared" si="227"/>
        <v>0</v>
      </c>
      <c r="BP367" s="9"/>
      <c r="BQ367" s="9"/>
      <c r="BR367" s="9">
        <f t="shared" si="228"/>
        <v>0</v>
      </c>
      <c r="BS367" s="9">
        <f t="shared" si="229"/>
        <v>0</v>
      </c>
      <c r="BT367" s="9"/>
      <c r="BU367" s="9"/>
      <c r="BV367" s="9">
        <f t="shared" si="230"/>
        <v>0</v>
      </c>
      <c r="BW367" s="9">
        <f t="shared" si="231"/>
        <v>0</v>
      </c>
      <c r="BX367" s="9"/>
      <c r="BY367" s="9"/>
      <c r="BZ367" s="9">
        <f t="shared" si="232"/>
        <v>0</v>
      </c>
      <c r="CA367" s="9">
        <f t="shared" si="233"/>
        <v>0</v>
      </c>
      <c r="CB367" s="9"/>
      <c r="CC367" s="9"/>
      <c r="CD367" s="9">
        <f t="shared" si="234"/>
        <v>0</v>
      </c>
      <c r="CE367" s="9">
        <f t="shared" si="235"/>
        <v>0</v>
      </c>
      <c r="CF367" s="9"/>
      <c r="CG367" s="9"/>
      <c r="CH367" s="9">
        <f t="shared" si="236"/>
        <v>0</v>
      </c>
      <c r="CI367" s="9">
        <f t="shared" si="237"/>
        <v>0</v>
      </c>
      <c r="CJ367" s="9"/>
      <c r="CK367" s="9"/>
      <c r="CL367" s="9">
        <f t="shared" si="238"/>
        <v>0</v>
      </c>
      <c r="CM367" s="9">
        <f t="shared" si="239"/>
        <v>0</v>
      </c>
      <c r="CN367" s="9"/>
      <c r="CO367" s="9"/>
      <c r="CP367" s="9">
        <f t="shared" si="240"/>
        <v>0</v>
      </c>
      <c r="CQ367" s="9">
        <f t="shared" si="241"/>
        <v>0</v>
      </c>
      <c r="CR367" s="9"/>
      <c r="CS367" s="9"/>
      <c r="CT367" s="9">
        <f t="shared" si="242"/>
        <v>0</v>
      </c>
      <c r="CU367" s="9">
        <f t="shared" si="243"/>
        <v>0</v>
      </c>
      <c r="CV367" s="9"/>
      <c r="CW367" s="9"/>
      <c r="CX367" s="9">
        <f t="shared" si="244"/>
        <v>0</v>
      </c>
      <c r="CY367" s="9">
        <f t="shared" si="245"/>
        <v>0</v>
      </c>
      <c r="CZ367" s="9"/>
      <c r="DA367" s="9"/>
      <c r="DB367" s="9">
        <f t="shared" si="246"/>
        <v>0</v>
      </c>
      <c r="DC367" s="9">
        <f t="shared" si="247"/>
        <v>0</v>
      </c>
      <c r="DD367" s="9"/>
      <c r="DE367" s="9"/>
      <c r="DF367" s="9">
        <f t="shared" si="248"/>
        <v>0</v>
      </c>
      <c r="DG367" s="9">
        <f t="shared" si="249"/>
        <v>0</v>
      </c>
      <c r="DH367" s="9"/>
      <c r="DI367" s="9"/>
      <c r="DJ367" s="9">
        <f t="shared" si="250"/>
        <v>0</v>
      </c>
      <c r="DK367" s="9">
        <f t="shared" si="251"/>
        <v>0</v>
      </c>
      <c r="DL367" s="9"/>
      <c r="DM367" s="9"/>
      <c r="DN367" s="9">
        <f t="shared" si="252"/>
        <v>0</v>
      </c>
      <c r="DO367" s="9">
        <f t="shared" si="253"/>
        <v>0</v>
      </c>
      <c r="DP367" s="9"/>
      <c r="DQ367" s="9"/>
      <c r="DR367" s="9">
        <f t="shared" si="254"/>
        <v>0</v>
      </c>
      <c r="DS367" s="9">
        <f t="shared" si="255"/>
        <v>0</v>
      </c>
      <c r="DT367" s="9"/>
      <c r="DU367" s="9"/>
      <c r="DV367" s="9">
        <f t="shared" si="256"/>
        <v>0</v>
      </c>
      <c r="DW367" s="9">
        <f t="shared" si="257"/>
        <v>0</v>
      </c>
      <c r="DX367" s="9"/>
      <c r="DY367" s="9"/>
      <c r="DZ367" s="9">
        <f t="shared" si="258"/>
        <v>0</v>
      </c>
      <c r="EA367" s="9">
        <f t="shared" si="259"/>
        <v>0</v>
      </c>
      <c r="EB367" s="9"/>
      <c r="EC367" s="9"/>
      <c r="ED367" s="9"/>
      <c r="EE367" s="9"/>
      <c r="EF367" s="9"/>
      <c r="EG367" s="9"/>
      <c r="EH367" s="9"/>
      <c r="EI367" s="9"/>
      <c r="EJ367" s="9">
        <f t="shared" si="214"/>
        <v>1874.74</v>
      </c>
      <c r="EK367" s="9">
        <v>0</v>
      </c>
      <c r="EL367" s="9">
        <v>0</v>
      </c>
      <c r="EM367" s="10" t="s">
        <v>95</v>
      </c>
      <c r="EN367" s="40" t="s">
        <v>242</v>
      </c>
      <c r="EO367" s="40" t="s">
        <v>243</v>
      </c>
      <c r="EP367" s="40"/>
      <c r="EQ367" s="40"/>
      <c r="ER367" s="40"/>
      <c r="ES367" s="40"/>
      <c r="ET367" s="40"/>
      <c r="EU367" s="40"/>
      <c r="EV367" s="40"/>
      <c r="EW367" s="40"/>
      <c r="EX367" s="40"/>
      <c r="EY367" s="40" t="s">
        <v>616</v>
      </c>
      <c r="EZ367" s="10"/>
      <c r="FA367" s="46" t="s">
        <v>258</v>
      </c>
    </row>
    <row r="368" spans="1:157" ht="19.5" customHeight="1">
      <c r="A368" s="40" t="s">
        <v>700</v>
      </c>
      <c r="B368" s="40" t="s">
        <v>233</v>
      </c>
      <c r="C368" s="40" t="s">
        <v>234</v>
      </c>
      <c r="D368" s="40" t="s">
        <v>234</v>
      </c>
      <c r="E368" s="40" t="s">
        <v>66</v>
      </c>
      <c r="F368" s="40" t="s">
        <v>60</v>
      </c>
      <c r="G368" s="40" t="s">
        <v>67</v>
      </c>
      <c r="H368" s="40">
        <v>100</v>
      </c>
      <c r="I368" s="40">
        <v>710000000</v>
      </c>
      <c r="J368" s="40" t="s">
        <v>227</v>
      </c>
      <c r="K368" s="40" t="s">
        <v>193</v>
      </c>
      <c r="L368" s="40" t="s">
        <v>31</v>
      </c>
      <c r="M368" s="40" t="s">
        <v>194</v>
      </c>
      <c r="N368" s="40" t="s">
        <v>195</v>
      </c>
      <c r="O368" s="40"/>
      <c r="P368" s="40"/>
      <c r="Q368" s="40" t="s">
        <v>163</v>
      </c>
      <c r="R368" s="40" t="s">
        <v>405</v>
      </c>
      <c r="S368" s="40">
        <v>0</v>
      </c>
      <c r="T368" s="40">
        <v>100</v>
      </c>
      <c r="U368" s="40">
        <v>0</v>
      </c>
      <c r="V368" s="40" t="s">
        <v>235</v>
      </c>
      <c r="W368" s="40" t="s">
        <v>76</v>
      </c>
      <c r="X368" s="9">
        <v>74</v>
      </c>
      <c r="Y368" s="9">
        <v>6864</v>
      </c>
      <c r="Z368" s="9">
        <f t="shared" si="215"/>
        <v>507936</v>
      </c>
      <c r="AA368" s="9">
        <f t="shared" si="216"/>
        <v>568888.3200000001</v>
      </c>
      <c r="AB368" s="9">
        <v>405.53</v>
      </c>
      <c r="AC368" s="9">
        <v>0</v>
      </c>
      <c r="AD368" s="9">
        <f t="shared" si="260"/>
        <v>0</v>
      </c>
      <c r="AE368" s="9">
        <f t="shared" si="205"/>
        <v>0</v>
      </c>
      <c r="AF368" s="9">
        <v>433.92</v>
      </c>
      <c r="AG368" s="9">
        <v>0</v>
      </c>
      <c r="AH368" s="9">
        <f t="shared" si="218"/>
        <v>0</v>
      </c>
      <c r="AI368" s="9">
        <f t="shared" si="206"/>
        <v>0</v>
      </c>
      <c r="AJ368" s="9">
        <v>464.29</v>
      </c>
      <c r="AK368" s="9">
        <v>0</v>
      </c>
      <c r="AL368" s="9">
        <f t="shared" si="219"/>
        <v>0</v>
      </c>
      <c r="AM368" s="9">
        <f t="shared" si="207"/>
        <v>0</v>
      </c>
      <c r="AN368" s="9">
        <v>497</v>
      </c>
      <c r="AO368" s="9">
        <v>0</v>
      </c>
      <c r="AP368" s="9">
        <f t="shared" si="220"/>
        <v>0</v>
      </c>
      <c r="AQ368" s="9">
        <f t="shared" si="208"/>
        <v>0</v>
      </c>
      <c r="AR368" s="9"/>
      <c r="AS368" s="9"/>
      <c r="AT368" s="9">
        <f t="shared" si="221"/>
        <v>0</v>
      </c>
      <c r="AU368" s="9">
        <f t="shared" si="209"/>
        <v>0</v>
      </c>
      <c r="AV368" s="9"/>
      <c r="AW368" s="9"/>
      <c r="AX368" s="9">
        <f t="shared" si="222"/>
        <v>0</v>
      </c>
      <c r="AY368" s="9">
        <f t="shared" si="210"/>
        <v>0</v>
      </c>
      <c r="AZ368" s="9"/>
      <c r="BA368" s="9"/>
      <c r="BB368" s="9">
        <f t="shared" si="223"/>
        <v>0</v>
      </c>
      <c r="BC368" s="9">
        <f t="shared" si="211"/>
        <v>0</v>
      </c>
      <c r="BD368" s="9"/>
      <c r="BE368" s="9"/>
      <c r="BF368" s="9">
        <f t="shared" si="224"/>
        <v>0</v>
      </c>
      <c r="BG368" s="9">
        <f t="shared" si="212"/>
        <v>0</v>
      </c>
      <c r="BH368" s="9"/>
      <c r="BI368" s="9"/>
      <c r="BJ368" s="9">
        <f t="shared" si="225"/>
        <v>0</v>
      </c>
      <c r="BK368" s="9">
        <f t="shared" si="213"/>
        <v>0</v>
      </c>
      <c r="BL368" s="9"/>
      <c r="BM368" s="9"/>
      <c r="BN368" s="9">
        <f t="shared" si="226"/>
        <v>0</v>
      </c>
      <c r="BO368" s="9">
        <f t="shared" si="227"/>
        <v>0</v>
      </c>
      <c r="BP368" s="9"/>
      <c r="BQ368" s="9"/>
      <c r="BR368" s="9">
        <f t="shared" si="228"/>
        <v>0</v>
      </c>
      <c r="BS368" s="9">
        <f t="shared" si="229"/>
        <v>0</v>
      </c>
      <c r="BT368" s="9"/>
      <c r="BU368" s="9"/>
      <c r="BV368" s="9">
        <f t="shared" si="230"/>
        <v>0</v>
      </c>
      <c r="BW368" s="9">
        <f t="shared" si="231"/>
        <v>0</v>
      </c>
      <c r="BX368" s="9"/>
      <c r="BY368" s="9"/>
      <c r="BZ368" s="9">
        <f t="shared" si="232"/>
        <v>0</v>
      </c>
      <c r="CA368" s="9">
        <f t="shared" si="233"/>
        <v>0</v>
      </c>
      <c r="CB368" s="9"/>
      <c r="CC368" s="9"/>
      <c r="CD368" s="9">
        <f t="shared" si="234"/>
        <v>0</v>
      </c>
      <c r="CE368" s="9">
        <f t="shared" si="235"/>
        <v>0</v>
      </c>
      <c r="CF368" s="9"/>
      <c r="CG368" s="9"/>
      <c r="CH368" s="9">
        <f t="shared" si="236"/>
        <v>0</v>
      </c>
      <c r="CI368" s="9">
        <f t="shared" si="237"/>
        <v>0</v>
      </c>
      <c r="CJ368" s="9"/>
      <c r="CK368" s="9"/>
      <c r="CL368" s="9">
        <f t="shared" si="238"/>
        <v>0</v>
      </c>
      <c r="CM368" s="9">
        <f t="shared" si="239"/>
        <v>0</v>
      </c>
      <c r="CN368" s="9"/>
      <c r="CO368" s="9"/>
      <c r="CP368" s="9">
        <f t="shared" si="240"/>
        <v>0</v>
      </c>
      <c r="CQ368" s="9">
        <f t="shared" si="241"/>
        <v>0</v>
      </c>
      <c r="CR368" s="9"/>
      <c r="CS368" s="9"/>
      <c r="CT368" s="9">
        <f t="shared" si="242"/>
        <v>0</v>
      </c>
      <c r="CU368" s="9">
        <f t="shared" si="243"/>
        <v>0</v>
      </c>
      <c r="CV368" s="9"/>
      <c r="CW368" s="9"/>
      <c r="CX368" s="9">
        <f t="shared" si="244"/>
        <v>0</v>
      </c>
      <c r="CY368" s="9">
        <f t="shared" si="245"/>
        <v>0</v>
      </c>
      <c r="CZ368" s="9"/>
      <c r="DA368" s="9"/>
      <c r="DB368" s="9">
        <f t="shared" si="246"/>
        <v>0</v>
      </c>
      <c r="DC368" s="9">
        <f t="shared" si="247"/>
        <v>0</v>
      </c>
      <c r="DD368" s="9"/>
      <c r="DE368" s="9"/>
      <c r="DF368" s="9">
        <f t="shared" si="248"/>
        <v>0</v>
      </c>
      <c r="DG368" s="9">
        <f t="shared" si="249"/>
        <v>0</v>
      </c>
      <c r="DH368" s="9"/>
      <c r="DI368" s="9"/>
      <c r="DJ368" s="9">
        <f t="shared" si="250"/>
        <v>0</v>
      </c>
      <c r="DK368" s="9">
        <f t="shared" si="251"/>
        <v>0</v>
      </c>
      <c r="DL368" s="9"/>
      <c r="DM368" s="9"/>
      <c r="DN368" s="9">
        <f t="shared" si="252"/>
        <v>0</v>
      </c>
      <c r="DO368" s="9">
        <f t="shared" si="253"/>
        <v>0</v>
      </c>
      <c r="DP368" s="9"/>
      <c r="DQ368" s="9"/>
      <c r="DR368" s="9">
        <f t="shared" si="254"/>
        <v>0</v>
      </c>
      <c r="DS368" s="9">
        <f t="shared" si="255"/>
        <v>0</v>
      </c>
      <c r="DT368" s="9"/>
      <c r="DU368" s="9"/>
      <c r="DV368" s="9">
        <f t="shared" si="256"/>
        <v>0</v>
      </c>
      <c r="DW368" s="9">
        <f t="shared" si="257"/>
        <v>0</v>
      </c>
      <c r="DX368" s="9"/>
      <c r="DY368" s="9"/>
      <c r="DZ368" s="9">
        <f t="shared" si="258"/>
        <v>0</v>
      </c>
      <c r="EA368" s="9">
        <f t="shared" si="259"/>
        <v>0</v>
      </c>
      <c r="EB368" s="9"/>
      <c r="EC368" s="9"/>
      <c r="ED368" s="9"/>
      <c r="EE368" s="9"/>
      <c r="EF368" s="9"/>
      <c r="EG368" s="9"/>
      <c r="EH368" s="9"/>
      <c r="EI368" s="9"/>
      <c r="EJ368" s="9">
        <f t="shared" si="214"/>
        <v>1874.74</v>
      </c>
      <c r="EK368" s="9">
        <f>SUM(AT368,AP368,AL368,AD368,Z368,AH368)</f>
        <v>507936</v>
      </c>
      <c r="EL368" s="9">
        <f>IF(W368="С НДС",EK368*1.12,EK368)</f>
        <v>568888.3200000001</v>
      </c>
      <c r="EM368" s="10" t="s">
        <v>95</v>
      </c>
      <c r="EN368" s="40" t="s">
        <v>242</v>
      </c>
      <c r="EO368" s="40" t="s">
        <v>243</v>
      </c>
      <c r="EP368" s="40"/>
      <c r="EQ368" s="40"/>
      <c r="ER368" s="40"/>
      <c r="ES368" s="40"/>
      <c r="ET368" s="40"/>
      <c r="EU368" s="40"/>
      <c r="EV368" s="40"/>
      <c r="EW368" s="40"/>
      <c r="EX368" s="40"/>
      <c r="EY368" s="40" t="s">
        <v>616</v>
      </c>
      <c r="EZ368" s="10"/>
      <c r="FA368" s="46" t="s">
        <v>258</v>
      </c>
    </row>
    <row r="369" spans="1:157" ht="19.5" customHeight="1">
      <c r="A369" s="40" t="s">
        <v>211</v>
      </c>
      <c r="B369" s="40" t="s">
        <v>233</v>
      </c>
      <c r="C369" s="40" t="s">
        <v>234</v>
      </c>
      <c r="D369" s="40" t="s">
        <v>234</v>
      </c>
      <c r="E369" s="40" t="s">
        <v>66</v>
      </c>
      <c r="F369" s="40" t="s">
        <v>60</v>
      </c>
      <c r="G369" s="40" t="s">
        <v>67</v>
      </c>
      <c r="H369" s="40">
        <v>100</v>
      </c>
      <c r="I369" s="40">
        <v>710000000</v>
      </c>
      <c r="J369" s="40" t="s">
        <v>227</v>
      </c>
      <c r="K369" s="40" t="s">
        <v>193</v>
      </c>
      <c r="L369" s="40" t="s">
        <v>31</v>
      </c>
      <c r="M369" s="40" t="s">
        <v>194</v>
      </c>
      <c r="N369" s="40" t="s">
        <v>195</v>
      </c>
      <c r="O369" s="40"/>
      <c r="P369" s="40"/>
      <c r="Q369" s="40" t="s">
        <v>163</v>
      </c>
      <c r="R369" s="40" t="s">
        <v>216</v>
      </c>
      <c r="S369" s="40">
        <v>0</v>
      </c>
      <c r="T369" s="40">
        <v>100</v>
      </c>
      <c r="U369" s="40">
        <v>0</v>
      </c>
      <c r="V369" s="40" t="s">
        <v>235</v>
      </c>
      <c r="W369" s="40" t="s">
        <v>76</v>
      </c>
      <c r="X369" s="9">
        <v>37</v>
      </c>
      <c r="Y369" s="9">
        <v>9663</v>
      </c>
      <c r="Z369" s="9">
        <f t="shared" si="215"/>
        <v>357531</v>
      </c>
      <c r="AA369" s="9">
        <f t="shared" si="216"/>
        <v>400434.72000000003</v>
      </c>
      <c r="AB369" s="9">
        <v>39.59</v>
      </c>
      <c r="AC369" s="9">
        <v>10146.15</v>
      </c>
      <c r="AD369" s="9">
        <f t="shared" si="260"/>
        <v>401686.0785</v>
      </c>
      <c r="AE369" s="9">
        <f t="shared" si="205"/>
        <v>449888.40792</v>
      </c>
      <c r="AF369" s="9">
        <v>42.36</v>
      </c>
      <c r="AG369" s="9">
        <v>10501.27</v>
      </c>
      <c r="AH369" s="9">
        <f t="shared" si="218"/>
        <v>444833.79720000003</v>
      </c>
      <c r="AI369" s="9">
        <f t="shared" si="206"/>
        <v>498213.8528640001</v>
      </c>
      <c r="AJ369" s="9">
        <v>45.33</v>
      </c>
      <c r="AK369" s="9">
        <v>10868.81</v>
      </c>
      <c r="AL369" s="9">
        <f t="shared" si="219"/>
        <v>492683.15729999996</v>
      </c>
      <c r="AM369" s="9">
        <f t="shared" si="207"/>
        <v>551805.136176</v>
      </c>
      <c r="AN369" s="9">
        <v>48</v>
      </c>
      <c r="AO369" s="9">
        <v>11249.22</v>
      </c>
      <c r="AP369" s="9">
        <f t="shared" si="220"/>
        <v>539962.5599999999</v>
      </c>
      <c r="AQ369" s="9">
        <f t="shared" si="208"/>
        <v>604758.0671999999</v>
      </c>
      <c r="AR369" s="9"/>
      <c r="AS369" s="9"/>
      <c r="AT369" s="9">
        <f t="shared" si="221"/>
        <v>0</v>
      </c>
      <c r="AU369" s="9">
        <f t="shared" si="209"/>
        <v>0</v>
      </c>
      <c r="AV369" s="9"/>
      <c r="AW369" s="9"/>
      <c r="AX369" s="9">
        <f t="shared" si="222"/>
        <v>0</v>
      </c>
      <c r="AY369" s="9">
        <f t="shared" si="210"/>
        <v>0</v>
      </c>
      <c r="AZ369" s="9"/>
      <c r="BA369" s="9"/>
      <c r="BB369" s="9">
        <f t="shared" si="223"/>
        <v>0</v>
      </c>
      <c r="BC369" s="9">
        <f t="shared" si="211"/>
        <v>0</v>
      </c>
      <c r="BD369" s="9"/>
      <c r="BE369" s="9"/>
      <c r="BF369" s="9">
        <f t="shared" si="224"/>
        <v>0</v>
      </c>
      <c r="BG369" s="9">
        <f t="shared" si="212"/>
        <v>0</v>
      </c>
      <c r="BH369" s="9"/>
      <c r="BI369" s="9"/>
      <c r="BJ369" s="9">
        <f t="shared" si="225"/>
        <v>0</v>
      </c>
      <c r="BK369" s="9">
        <f t="shared" si="213"/>
        <v>0</v>
      </c>
      <c r="BL369" s="9"/>
      <c r="BM369" s="9"/>
      <c r="BN369" s="9">
        <f t="shared" si="226"/>
        <v>0</v>
      </c>
      <c r="BO369" s="9">
        <f t="shared" si="227"/>
        <v>0</v>
      </c>
      <c r="BP369" s="9"/>
      <c r="BQ369" s="9"/>
      <c r="BR369" s="9">
        <f t="shared" si="228"/>
        <v>0</v>
      </c>
      <c r="BS369" s="9">
        <f t="shared" si="229"/>
        <v>0</v>
      </c>
      <c r="BT369" s="9"/>
      <c r="BU369" s="9"/>
      <c r="BV369" s="9">
        <f t="shared" si="230"/>
        <v>0</v>
      </c>
      <c r="BW369" s="9">
        <f t="shared" si="231"/>
        <v>0</v>
      </c>
      <c r="BX369" s="9"/>
      <c r="BY369" s="9"/>
      <c r="BZ369" s="9">
        <f t="shared" si="232"/>
        <v>0</v>
      </c>
      <c r="CA369" s="9">
        <f t="shared" si="233"/>
        <v>0</v>
      </c>
      <c r="CB369" s="9"/>
      <c r="CC369" s="9"/>
      <c r="CD369" s="9">
        <f t="shared" si="234"/>
        <v>0</v>
      </c>
      <c r="CE369" s="9">
        <f t="shared" si="235"/>
        <v>0</v>
      </c>
      <c r="CF369" s="9"/>
      <c r="CG369" s="9"/>
      <c r="CH369" s="9">
        <f t="shared" si="236"/>
        <v>0</v>
      </c>
      <c r="CI369" s="9">
        <f t="shared" si="237"/>
        <v>0</v>
      </c>
      <c r="CJ369" s="9"/>
      <c r="CK369" s="9"/>
      <c r="CL369" s="9">
        <f t="shared" si="238"/>
        <v>0</v>
      </c>
      <c r="CM369" s="9">
        <f t="shared" si="239"/>
        <v>0</v>
      </c>
      <c r="CN369" s="9"/>
      <c r="CO369" s="9"/>
      <c r="CP369" s="9">
        <f t="shared" si="240"/>
        <v>0</v>
      </c>
      <c r="CQ369" s="9">
        <f t="shared" si="241"/>
        <v>0</v>
      </c>
      <c r="CR369" s="9"/>
      <c r="CS369" s="9"/>
      <c r="CT369" s="9">
        <f t="shared" si="242"/>
        <v>0</v>
      </c>
      <c r="CU369" s="9">
        <f t="shared" si="243"/>
        <v>0</v>
      </c>
      <c r="CV369" s="9"/>
      <c r="CW369" s="9"/>
      <c r="CX369" s="9">
        <f t="shared" si="244"/>
        <v>0</v>
      </c>
      <c r="CY369" s="9">
        <f t="shared" si="245"/>
        <v>0</v>
      </c>
      <c r="CZ369" s="9"/>
      <c r="DA369" s="9"/>
      <c r="DB369" s="9">
        <f t="shared" si="246"/>
        <v>0</v>
      </c>
      <c r="DC369" s="9">
        <f t="shared" si="247"/>
        <v>0</v>
      </c>
      <c r="DD369" s="9"/>
      <c r="DE369" s="9"/>
      <c r="DF369" s="9">
        <f t="shared" si="248"/>
        <v>0</v>
      </c>
      <c r="DG369" s="9">
        <f t="shared" si="249"/>
        <v>0</v>
      </c>
      <c r="DH369" s="9"/>
      <c r="DI369" s="9"/>
      <c r="DJ369" s="9">
        <f t="shared" si="250"/>
        <v>0</v>
      </c>
      <c r="DK369" s="9">
        <f t="shared" si="251"/>
        <v>0</v>
      </c>
      <c r="DL369" s="9"/>
      <c r="DM369" s="9"/>
      <c r="DN369" s="9">
        <f t="shared" si="252"/>
        <v>0</v>
      </c>
      <c r="DO369" s="9">
        <f t="shared" si="253"/>
        <v>0</v>
      </c>
      <c r="DP369" s="9"/>
      <c r="DQ369" s="9"/>
      <c r="DR369" s="9">
        <f t="shared" si="254"/>
        <v>0</v>
      </c>
      <c r="DS369" s="9">
        <f t="shared" si="255"/>
        <v>0</v>
      </c>
      <c r="DT369" s="9"/>
      <c r="DU369" s="9"/>
      <c r="DV369" s="9">
        <f t="shared" si="256"/>
        <v>0</v>
      </c>
      <c r="DW369" s="9">
        <f t="shared" si="257"/>
        <v>0</v>
      </c>
      <c r="DX369" s="9"/>
      <c r="DY369" s="9"/>
      <c r="DZ369" s="9">
        <f t="shared" si="258"/>
        <v>0</v>
      </c>
      <c r="EA369" s="9">
        <f t="shared" si="259"/>
        <v>0</v>
      </c>
      <c r="EB369" s="9"/>
      <c r="EC369" s="9"/>
      <c r="ED369" s="9"/>
      <c r="EE369" s="9"/>
      <c r="EF369" s="9"/>
      <c r="EG369" s="9"/>
      <c r="EH369" s="9"/>
      <c r="EI369" s="9"/>
      <c r="EJ369" s="9">
        <f t="shared" si="214"/>
        <v>212.28</v>
      </c>
      <c r="EK369" s="9">
        <v>0</v>
      </c>
      <c r="EL369" s="9">
        <v>0</v>
      </c>
      <c r="EM369" s="10" t="s">
        <v>95</v>
      </c>
      <c r="EN369" s="40" t="s">
        <v>244</v>
      </c>
      <c r="EO369" s="40" t="s">
        <v>245</v>
      </c>
      <c r="EP369" s="40"/>
      <c r="EQ369" s="40"/>
      <c r="ER369" s="40"/>
      <c r="ES369" s="40"/>
      <c r="ET369" s="40"/>
      <c r="EU369" s="40"/>
      <c r="EV369" s="40"/>
      <c r="EW369" s="40"/>
      <c r="EX369" s="40"/>
      <c r="EY369" s="40" t="s">
        <v>616</v>
      </c>
      <c r="EZ369" s="10"/>
      <c r="FA369" s="46" t="s">
        <v>258</v>
      </c>
    </row>
    <row r="370" spans="1:157" ht="19.5" customHeight="1">
      <c r="A370" s="40" t="s">
        <v>617</v>
      </c>
      <c r="B370" s="40" t="s">
        <v>233</v>
      </c>
      <c r="C370" s="40" t="s">
        <v>234</v>
      </c>
      <c r="D370" s="40" t="s">
        <v>234</v>
      </c>
      <c r="E370" s="40" t="s">
        <v>66</v>
      </c>
      <c r="F370" s="40" t="s">
        <v>60</v>
      </c>
      <c r="G370" s="40" t="s">
        <v>67</v>
      </c>
      <c r="H370" s="40">
        <v>100</v>
      </c>
      <c r="I370" s="40">
        <v>710000000</v>
      </c>
      <c r="J370" s="40" t="s">
        <v>227</v>
      </c>
      <c r="K370" s="40" t="s">
        <v>193</v>
      </c>
      <c r="L370" s="40" t="s">
        <v>31</v>
      </c>
      <c r="M370" s="40" t="s">
        <v>194</v>
      </c>
      <c r="N370" s="40" t="s">
        <v>195</v>
      </c>
      <c r="O370" s="40"/>
      <c r="P370" s="40"/>
      <c r="Q370" s="40" t="s">
        <v>163</v>
      </c>
      <c r="R370" s="40" t="s">
        <v>216</v>
      </c>
      <c r="S370" s="40">
        <v>0</v>
      </c>
      <c r="T370" s="40">
        <v>100</v>
      </c>
      <c r="U370" s="40">
        <v>0</v>
      </c>
      <c r="V370" s="40" t="s">
        <v>235</v>
      </c>
      <c r="W370" s="40" t="s">
        <v>76</v>
      </c>
      <c r="X370" s="9">
        <v>68</v>
      </c>
      <c r="Y370" s="9">
        <v>9663</v>
      </c>
      <c r="Z370" s="9">
        <f t="shared" si="215"/>
        <v>657084</v>
      </c>
      <c r="AA370" s="9">
        <f t="shared" si="216"/>
        <v>735934.0800000001</v>
      </c>
      <c r="AB370" s="9">
        <v>39.59</v>
      </c>
      <c r="AC370" s="9">
        <v>10146.15</v>
      </c>
      <c r="AD370" s="9">
        <f t="shared" si="260"/>
        <v>401686.0785</v>
      </c>
      <c r="AE370" s="9">
        <f t="shared" si="205"/>
        <v>449888.40792</v>
      </c>
      <c r="AF370" s="9">
        <v>42.36</v>
      </c>
      <c r="AG370" s="9">
        <v>10501.27</v>
      </c>
      <c r="AH370" s="9">
        <f t="shared" si="218"/>
        <v>444833.79720000003</v>
      </c>
      <c r="AI370" s="9">
        <f t="shared" si="206"/>
        <v>498213.8528640001</v>
      </c>
      <c r="AJ370" s="9">
        <v>45.33</v>
      </c>
      <c r="AK370" s="9">
        <v>10868.81</v>
      </c>
      <c r="AL370" s="9">
        <f t="shared" si="219"/>
        <v>492683.15729999996</v>
      </c>
      <c r="AM370" s="9">
        <f t="shared" si="207"/>
        <v>551805.136176</v>
      </c>
      <c r="AN370" s="9">
        <v>48</v>
      </c>
      <c r="AO370" s="9">
        <v>11249.22</v>
      </c>
      <c r="AP370" s="9">
        <f t="shared" si="220"/>
        <v>539962.5599999999</v>
      </c>
      <c r="AQ370" s="9">
        <f t="shared" si="208"/>
        <v>604758.0671999999</v>
      </c>
      <c r="AR370" s="9"/>
      <c r="AS370" s="9"/>
      <c r="AT370" s="9">
        <f t="shared" si="221"/>
        <v>0</v>
      </c>
      <c r="AU370" s="9">
        <f t="shared" si="209"/>
        <v>0</v>
      </c>
      <c r="AV370" s="9"/>
      <c r="AW370" s="9"/>
      <c r="AX370" s="9">
        <f t="shared" si="222"/>
        <v>0</v>
      </c>
      <c r="AY370" s="9">
        <f t="shared" si="210"/>
        <v>0</v>
      </c>
      <c r="AZ370" s="9"/>
      <c r="BA370" s="9"/>
      <c r="BB370" s="9">
        <f t="shared" si="223"/>
        <v>0</v>
      </c>
      <c r="BC370" s="9">
        <f t="shared" si="211"/>
        <v>0</v>
      </c>
      <c r="BD370" s="9"/>
      <c r="BE370" s="9"/>
      <c r="BF370" s="9">
        <f t="shared" si="224"/>
        <v>0</v>
      </c>
      <c r="BG370" s="9">
        <f t="shared" si="212"/>
        <v>0</v>
      </c>
      <c r="BH370" s="9"/>
      <c r="BI370" s="9"/>
      <c r="BJ370" s="9">
        <f t="shared" si="225"/>
        <v>0</v>
      </c>
      <c r="BK370" s="9">
        <f t="shared" si="213"/>
        <v>0</v>
      </c>
      <c r="BL370" s="9"/>
      <c r="BM370" s="9"/>
      <c r="BN370" s="9">
        <f t="shared" si="226"/>
        <v>0</v>
      </c>
      <c r="BO370" s="9">
        <f t="shared" si="227"/>
        <v>0</v>
      </c>
      <c r="BP370" s="9"/>
      <c r="BQ370" s="9"/>
      <c r="BR370" s="9">
        <f t="shared" si="228"/>
        <v>0</v>
      </c>
      <c r="BS370" s="9">
        <f t="shared" si="229"/>
        <v>0</v>
      </c>
      <c r="BT370" s="9"/>
      <c r="BU370" s="9"/>
      <c r="BV370" s="9">
        <f t="shared" si="230"/>
        <v>0</v>
      </c>
      <c r="BW370" s="9">
        <f t="shared" si="231"/>
        <v>0</v>
      </c>
      <c r="BX370" s="9"/>
      <c r="BY370" s="9"/>
      <c r="BZ370" s="9">
        <f t="shared" si="232"/>
        <v>0</v>
      </c>
      <c r="CA370" s="9">
        <f t="shared" si="233"/>
        <v>0</v>
      </c>
      <c r="CB370" s="9"/>
      <c r="CC370" s="9"/>
      <c r="CD370" s="9">
        <f t="shared" si="234"/>
        <v>0</v>
      </c>
      <c r="CE370" s="9">
        <f t="shared" si="235"/>
        <v>0</v>
      </c>
      <c r="CF370" s="9"/>
      <c r="CG370" s="9"/>
      <c r="CH370" s="9">
        <f t="shared" si="236"/>
        <v>0</v>
      </c>
      <c r="CI370" s="9">
        <f t="shared" si="237"/>
        <v>0</v>
      </c>
      <c r="CJ370" s="9"/>
      <c r="CK370" s="9"/>
      <c r="CL370" s="9">
        <f t="shared" si="238"/>
        <v>0</v>
      </c>
      <c r="CM370" s="9">
        <f t="shared" si="239"/>
        <v>0</v>
      </c>
      <c r="CN370" s="9"/>
      <c r="CO370" s="9"/>
      <c r="CP370" s="9">
        <f t="shared" si="240"/>
        <v>0</v>
      </c>
      <c r="CQ370" s="9">
        <f t="shared" si="241"/>
        <v>0</v>
      </c>
      <c r="CR370" s="9"/>
      <c r="CS370" s="9"/>
      <c r="CT370" s="9">
        <f t="shared" si="242"/>
        <v>0</v>
      </c>
      <c r="CU370" s="9">
        <f t="shared" si="243"/>
        <v>0</v>
      </c>
      <c r="CV370" s="9"/>
      <c r="CW370" s="9"/>
      <c r="CX370" s="9">
        <f t="shared" si="244"/>
        <v>0</v>
      </c>
      <c r="CY370" s="9">
        <f t="shared" si="245"/>
        <v>0</v>
      </c>
      <c r="CZ370" s="9"/>
      <c r="DA370" s="9"/>
      <c r="DB370" s="9">
        <f t="shared" si="246"/>
        <v>0</v>
      </c>
      <c r="DC370" s="9">
        <f t="shared" si="247"/>
        <v>0</v>
      </c>
      <c r="DD370" s="9"/>
      <c r="DE370" s="9"/>
      <c r="DF370" s="9">
        <f t="shared" si="248"/>
        <v>0</v>
      </c>
      <c r="DG370" s="9">
        <f t="shared" si="249"/>
        <v>0</v>
      </c>
      <c r="DH370" s="9"/>
      <c r="DI370" s="9"/>
      <c r="DJ370" s="9">
        <f t="shared" si="250"/>
        <v>0</v>
      </c>
      <c r="DK370" s="9">
        <f t="shared" si="251"/>
        <v>0</v>
      </c>
      <c r="DL370" s="9"/>
      <c r="DM370" s="9"/>
      <c r="DN370" s="9">
        <f t="shared" si="252"/>
        <v>0</v>
      </c>
      <c r="DO370" s="9">
        <f t="shared" si="253"/>
        <v>0</v>
      </c>
      <c r="DP370" s="9"/>
      <c r="DQ370" s="9"/>
      <c r="DR370" s="9">
        <f t="shared" si="254"/>
        <v>0</v>
      </c>
      <c r="DS370" s="9">
        <f t="shared" si="255"/>
        <v>0</v>
      </c>
      <c r="DT370" s="9"/>
      <c r="DU370" s="9"/>
      <c r="DV370" s="9">
        <f t="shared" si="256"/>
        <v>0</v>
      </c>
      <c r="DW370" s="9">
        <f t="shared" si="257"/>
        <v>0</v>
      </c>
      <c r="DX370" s="9"/>
      <c r="DY370" s="9"/>
      <c r="DZ370" s="9">
        <f t="shared" si="258"/>
        <v>0</v>
      </c>
      <c r="EA370" s="9">
        <f t="shared" si="259"/>
        <v>0</v>
      </c>
      <c r="EB370" s="9"/>
      <c r="EC370" s="9"/>
      <c r="ED370" s="9"/>
      <c r="EE370" s="9"/>
      <c r="EF370" s="9"/>
      <c r="EG370" s="9"/>
      <c r="EH370" s="9"/>
      <c r="EI370" s="9"/>
      <c r="EJ370" s="9">
        <f t="shared" si="214"/>
        <v>243.27999999999997</v>
      </c>
      <c r="EK370" s="9">
        <v>0</v>
      </c>
      <c r="EL370" s="9">
        <v>0</v>
      </c>
      <c r="EM370" s="10" t="s">
        <v>95</v>
      </c>
      <c r="EN370" s="40" t="s">
        <v>244</v>
      </c>
      <c r="EO370" s="40" t="s">
        <v>245</v>
      </c>
      <c r="EP370" s="40"/>
      <c r="EQ370" s="40"/>
      <c r="ER370" s="40"/>
      <c r="ES370" s="40"/>
      <c r="ET370" s="40"/>
      <c r="EU370" s="40"/>
      <c r="EV370" s="40"/>
      <c r="EW370" s="40"/>
      <c r="EX370" s="40"/>
      <c r="EY370" s="40" t="s">
        <v>616</v>
      </c>
      <c r="EZ370" s="10"/>
      <c r="FA370" s="46" t="s">
        <v>258</v>
      </c>
    </row>
    <row r="371" spans="1:157" ht="19.5" customHeight="1">
      <c r="A371" s="40" t="s">
        <v>701</v>
      </c>
      <c r="B371" s="40" t="s">
        <v>233</v>
      </c>
      <c r="C371" s="40" t="s">
        <v>234</v>
      </c>
      <c r="D371" s="40" t="s">
        <v>234</v>
      </c>
      <c r="E371" s="40" t="s">
        <v>66</v>
      </c>
      <c r="F371" s="40" t="s">
        <v>60</v>
      </c>
      <c r="G371" s="40" t="s">
        <v>67</v>
      </c>
      <c r="H371" s="40">
        <v>100</v>
      </c>
      <c r="I371" s="40">
        <v>710000000</v>
      </c>
      <c r="J371" s="40" t="s">
        <v>227</v>
      </c>
      <c r="K371" s="40" t="s">
        <v>193</v>
      </c>
      <c r="L371" s="40" t="s">
        <v>31</v>
      </c>
      <c r="M371" s="40" t="s">
        <v>194</v>
      </c>
      <c r="N371" s="40" t="s">
        <v>195</v>
      </c>
      <c r="O371" s="40"/>
      <c r="P371" s="40"/>
      <c r="Q371" s="40" t="s">
        <v>163</v>
      </c>
      <c r="R371" s="40" t="s">
        <v>405</v>
      </c>
      <c r="S371" s="40">
        <v>0</v>
      </c>
      <c r="T371" s="40">
        <v>100</v>
      </c>
      <c r="U371" s="40">
        <v>0</v>
      </c>
      <c r="V371" s="40" t="s">
        <v>235</v>
      </c>
      <c r="W371" s="40" t="s">
        <v>76</v>
      </c>
      <c r="X371" s="9">
        <v>68</v>
      </c>
      <c r="Y371" s="9">
        <v>9663</v>
      </c>
      <c r="Z371" s="9">
        <f t="shared" si="215"/>
        <v>657084</v>
      </c>
      <c r="AA371" s="9">
        <f t="shared" si="216"/>
        <v>735934.0800000001</v>
      </c>
      <c r="AB371" s="9">
        <v>39.59</v>
      </c>
      <c r="AC371" s="9">
        <v>0</v>
      </c>
      <c r="AD371" s="9">
        <f t="shared" si="260"/>
        <v>0</v>
      </c>
      <c r="AE371" s="9">
        <f t="shared" si="205"/>
        <v>0</v>
      </c>
      <c r="AF371" s="9">
        <v>42.36</v>
      </c>
      <c r="AG371" s="9">
        <v>0</v>
      </c>
      <c r="AH371" s="9">
        <f t="shared" si="218"/>
        <v>0</v>
      </c>
      <c r="AI371" s="9">
        <f t="shared" si="206"/>
        <v>0</v>
      </c>
      <c r="AJ371" s="9">
        <v>45.33</v>
      </c>
      <c r="AK371" s="9">
        <v>0</v>
      </c>
      <c r="AL371" s="9">
        <f t="shared" si="219"/>
        <v>0</v>
      </c>
      <c r="AM371" s="9">
        <f t="shared" si="207"/>
        <v>0</v>
      </c>
      <c r="AN371" s="9">
        <v>48</v>
      </c>
      <c r="AO371" s="9">
        <v>0</v>
      </c>
      <c r="AP371" s="9">
        <f t="shared" si="220"/>
        <v>0</v>
      </c>
      <c r="AQ371" s="9">
        <f t="shared" si="208"/>
        <v>0</v>
      </c>
      <c r="AR371" s="9"/>
      <c r="AS371" s="9"/>
      <c r="AT371" s="9">
        <f t="shared" si="221"/>
        <v>0</v>
      </c>
      <c r="AU371" s="9">
        <f t="shared" si="209"/>
        <v>0</v>
      </c>
      <c r="AV371" s="9"/>
      <c r="AW371" s="9"/>
      <c r="AX371" s="9">
        <f t="shared" si="222"/>
        <v>0</v>
      </c>
      <c r="AY371" s="9">
        <f t="shared" si="210"/>
        <v>0</v>
      </c>
      <c r="AZ371" s="9"/>
      <c r="BA371" s="9"/>
      <c r="BB371" s="9">
        <f t="shared" si="223"/>
        <v>0</v>
      </c>
      <c r="BC371" s="9">
        <f t="shared" si="211"/>
        <v>0</v>
      </c>
      <c r="BD371" s="9"/>
      <c r="BE371" s="9"/>
      <c r="BF371" s="9">
        <f t="shared" si="224"/>
        <v>0</v>
      </c>
      <c r="BG371" s="9">
        <f t="shared" si="212"/>
        <v>0</v>
      </c>
      <c r="BH371" s="9"/>
      <c r="BI371" s="9"/>
      <c r="BJ371" s="9">
        <f t="shared" si="225"/>
        <v>0</v>
      </c>
      <c r="BK371" s="9">
        <f t="shared" si="213"/>
        <v>0</v>
      </c>
      <c r="BL371" s="9"/>
      <c r="BM371" s="9"/>
      <c r="BN371" s="9">
        <f t="shared" si="226"/>
        <v>0</v>
      </c>
      <c r="BO371" s="9">
        <f t="shared" si="227"/>
        <v>0</v>
      </c>
      <c r="BP371" s="9"/>
      <c r="BQ371" s="9"/>
      <c r="BR371" s="9">
        <f t="shared" si="228"/>
        <v>0</v>
      </c>
      <c r="BS371" s="9">
        <f t="shared" si="229"/>
        <v>0</v>
      </c>
      <c r="BT371" s="9"/>
      <c r="BU371" s="9"/>
      <c r="BV371" s="9">
        <f t="shared" si="230"/>
        <v>0</v>
      </c>
      <c r="BW371" s="9">
        <f t="shared" si="231"/>
        <v>0</v>
      </c>
      <c r="BX371" s="9"/>
      <c r="BY371" s="9"/>
      <c r="BZ371" s="9">
        <f t="shared" si="232"/>
        <v>0</v>
      </c>
      <c r="CA371" s="9">
        <f t="shared" si="233"/>
        <v>0</v>
      </c>
      <c r="CB371" s="9"/>
      <c r="CC371" s="9"/>
      <c r="CD371" s="9">
        <f t="shared" si="234"/>
        <v>0</v>
      </c>
      <c r="CE371" s="9">
        <f t="shared" si="235"/>
        <v>0</v>
      </c>
      <c r="CF371" s="9"/>
      <c r="CG371" s="9"/>
      <c r="CH371" s="9">
        <f t="shared" si="236"/>
        <v>0</v>
      </c>
      <c r="CI371" s="9">
        <f t="shared" si="237"/>
        <v>0</v>
      </c>
      <c r="CJ371" s="9"/>
      <c r="CK371" s="9"/>
      <c r="CL371" s="9">
        <f t="shared" si="238"/>
        <v>0</v>
      </c>
      <c r="CM371" s="9">
        <f t="shared" si="239"/>
        <v>0</v>
      </c>
      <c r="CN371" s="9"/>
      <c r="CO371" s="9"/>
      <c r="CP371" s="9">
        <f t="shared" si="240"/>
        <v>0</v>
      </c>
      <c r="CQ371" s="9">
        <f t="shared" si="241"/>
        <v>0</v>
      </c>
      <c r="CR371" s="9"/>
      <c r="CS371" s="9"/>
      <c r="CT371" s="9">
        <f t="shared" si="242"/>
        <v>0</v>
      </c>
      <c r="CU371" s="9">
        <f t="shared" si="243"/>
        <v>0</v>
      </c>
      <c r="CV371" s="9"/>
      <c r="CW371" s="9"/>
      <c r="CX371" s="9">
        <f t="shared" si="244"/>
        <v>0</v>
      </c>
      <c r="CY371" s="9">
        <f t="shared" si="245"/>
        <v>0</v>
      </c>
      <c r="CZ371" s="9"/>
      <c r="DA371" s="9"/>
      <c r="DB371" s="9">
        <f t="shared" si="246"/>
        <v>0</v>
      </c>
      <c r="DC371" s="9">
        <f t="shared" si="247"/>
        <v>0</v>
      </c>
      <c r="DD371" s="9"/>
      <c r="DE371" s="9"/>
      <c r="DF371" s="9">
        <f t="shared" si="248"/>
        <v>0</v>
      </c>
      <c r="DG371" s="9">
        <f t="shared" si="249"/>
        <v>0</v>
      </c>
      <c r="DH371" s="9"/>
      <c r="DI371" s="9"/>
      <c r="DJ371" s="9">
        <f t="shared" si="250"/>
        <v>0</v>
      </c>
      <c r="DK371" s="9">
        <f t="shared" si="251"/>
        <v>0</v>
      </c>
      <c r="DL371" s="9"/>
      <c r="DM371" s="9"/>
      <c r="DN371" s="9">
        <f t="shared" si="252"/>
        <v>0</v>
      </c>
      <c r="DO371" s="9">
        <f t="shared" si="253"/>
        <v>0</v>
      </c>
      <c r="DP371" s="9"/>
      <c r="DQ371" s="9"/>
      <c r="DR371" s="9">
        <f t="shared" si="254"/>
        <v>0</v>
      </c>
      <c r="DS371" s="9">
        <f t="shared" si="255"/>
        <v>0</v>
      </c>
      <c r="DT371" s="9"/>
      <c r="DU371" s="9"/>
      <c r="DV371" s="9">
        <f t="shared" si="256"/>
        <v>0</v>
      </c>
      <c r="DW371" s="9">
        <f t="shared" si="257"/>
        <v>0</v>
      </c>
      <c r="DX371" s="9"/>
      <c r="DY371" s="9"/>
      <c r="DZ371" s="9">
        <f t="shared" si="258"/>
        <v>0</v>
      </c>
      <c r="EA371" s="9">
        <f t="shared" si="259"/>
        <v>0</v>
      </c>
      <c r="EB371" s="9"/>
      <c r="EC371" s="9"/>
      <c r="ED371" s="9"/>
      <c r="EE371" s="9"/>
      <c r="EF371" s="9"/>
      <c r="EG371" s="9"/>
      <c r="EH371" s="9"/>
      <c r="EI371" s="9"/>
      <c r="EJ371" s="9">
        <f t="shared" si="214"/>
        <v>243.27999999999997</v>
      </c>
      <c r="EK371" s="9">
        <f>SUM(AT371,AP371,AL371,AD371,Z371,AH371)</f>
        <v>657084</v>
      </c>
      <c r="EL371" s="9">
        <f>IF(W371="С НДС",EK371*1.12,EK371)</f>
        <v>735934.0800000001</v>
      </c>
      <c r="EM371" s="10" t="s">
        <v>95</v>
      </c>
      <c r="EN371" s="40" t="s">
        <v>244</v>
      </c>
      <c r="EO371" s="40" t="s">
        <v>245</v>
      </c>
      <c r="EP371" s="40"/>
      <c r="EQ371" s="40"/>
      <c r="ER371" s="40"/>
      <c r="ES371" s="40"/>
      <c r="ET371" s="40"/>
      <c r="EU371" s="40"/>
      <c r="EV371" s="40"/>
      <c r="EW371" s="40"/>
      <c r="EX371" s="40"/>
      <c r="EY371" s="40" t="s">
        <v>616</v>
      </c>
      <c r="EZ371" s="10"/>
      <c r="FA371" s="46" t="s">
        <v>258</v>
      </c>
    </row>
    <row r="372" spans="1:157" ht="19.5" customHeight="1">
      <c r="A372" s="39" t="s">
        <v>212</v>
      </c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9"/>
      <c r="Y372" s="9"/>
      <c r="Z372" s="16">
        <f>SUM(Z245:Z342)</f>
        <v>3215932154.45</v>
      </c>
      <c r="AA372" s="16">
        <f>SUM(AA245:AA342)</f>
        <v>3601844012.9839983</v>
      </c>
      <c r="AB372" s="9"/>
      <c r="AC372" s="9"/>
      <c r="AD372" s="16">
        <f>SUM(AD245:AD342)</f>
        <v>6532030864.13</v>
      </c>
      <c r="AE372" s="16">
        <f>SUM(AE245:AE342)</f>
        <v>7315874567.825597</v>
      </c>
      <c r="AF372" s="9"/>
      <c r="AG372" s="9"/>
      <c r="AH372" s="16">
        <f>SUM(AH245:AH342)</f>
        <v>6521082931.97</v>
      </c>
      <c r="AI372" s="16">
        <f>SUM(AI245:AI342)</f>
        <v>7303612883.806397</v>
      </c>
      <c r="AJ372" s="9"/>
      <c r="AK372" s="9"/>
      <c r="AL372" s="16">
        <f>SUM(AL245:AL342)</f>
        <v>6521082931.97</v>
      </c>
      <c r="AM372" s="16">
        <f>SUM(AM245:AM342)</f>
        <v>7303612883.806397</v>
      </c>
      <c r="AN372" s="9"/>
      <c r="AO372" s="9"/>
      <c r="AP372" s="16">
        <f>SUM(AP245:AP342)</f>
        <v>6521082931.97</v>
      </c>
      <c r="AQ372" s="16">
        <f>SUM(AQ245:AQ342)</f>
        <v>7303612883.806397</v>
      </c>
      <c r="AR372" s="9"/>
      <c r="AS372" s="9"/>
      <c r="AT372" s="16">
        <f>SUM(AT245:AT342)</f>
        <v>3858892573</v>
      </c>
      <c r="AU372" s="16">
        <f>SUM(AU245:AU342)</f>
        <v>4321959681.759998</v>
      </c>
      <c r="AV372" s="9"/>
      <c r="AW372" s="9"/>
      <c r="AX372" s="16">
        <f>SUM(AX245:AX342)</f>
        <v>3858892573</v>
      </c>
      <c r="AY372" s="16">
        <f>SUM(AY245:AY342)</f>
        <v>4321959681.759998</v>
      </c>
      <c r="AZ372" s="9"/>
      <c r="BA372" s="9"/>
      <c r="BB372" s="16">
        <f>SUM(BB245:BB342)</f>
        <v>3858892573</v>
      </c>
      <c r="BC372" s="16">
        <f>SUM(BC245:BC342)</f>
        <v>4321959681.759998</v>
      </c>
      <c r="BD372" s="9"/>
      <c r="BE372" s="9"/>
      <c r="BF372" s="16">
        <f>SUM(BF245:BF342)</f>
        <v>3858892573</v>
      </c>
      <c r="BG372" s="16">
        <f>SUM(BG245:BG342)</f>
        <v>4321959681.759998</v>
      </c>
      <c r="BH372" s="9"/>
      <c r="BI372" s="9"/>
      <c r="BJ372" s="16">
        <f>SUM(BJ245:BJ342)</f>
        <v>3858892573</v>
      </c>
      <c r="BK372" s="16">
        <f>SUM(BK245:BK342)</f>
        <v>4321959681.759998</v>
      </c>
      <c r="BL372" s="9"/>
      <c r="BM372" s="9"/>
      <c r="BN372" s="16">
        <f>SUM(BN245:BN342)</f>
        <v>0</v>
      </c>
      <c r="BO372" s="16">
        <f>SUM(BO245:BO342)</f>
        <v>0</v>
      </c>
      <c r="BP372" s="9"/>
      <c r="BQ372" s="9"/>
      <c r="BR372" s="16">
        <f>SUM(BR245:BR342)</f>
        <v>0</v>
      </c>
      <c r="BS372" s="16">
        <f>SUM(BS245:BS342)</f>
        <v>0</v>
      </c>
      <c r="BT372" s="9"/>
      <c r="BU372" s="9"/>
      <c r="BV372" s="16">
        <f>SUM(BV245:BV342)</f>
        <v>0</v>
      </c>
      <c r="BW372" s="16">
        <f>SUM(BW245:BW342)</f>
        <v>0</v>
      </c>
      <c r="BX372" s="9"/>
      <c r="BY372" s="9"/>
      <c r="BZ372" s="16">
        <f>SUM(BZ245:BZ342)</f>
        <v>0</v>
      </c>
      <c r="CA372" s="16">
        <f>SUM(CA245:CA342)</f>
        <v>0</v>
      </c>
      <c r="CB372" s="9"/>
      <c r="CC372" s="9"/>
      <c r="CD372" s="16">
        <f>SUM(CD245:CD342)</f>
        <v>0</v>
      </c>
      <c r="CE372" s="16">
        <f>SUM(CE245:CE342)</f>
        <v>0</v>
      </c>
      <c r="CF372" s="9"/>
      <c r="CG372" s="9"/>
      <c r="CH372" s="16">
        <f>SUM(CH245:CH342)</f>
        <v>0</v>
      </c>
      <c r="CI372" s="16">
        <f>SUM(CI245:CI342)</f>
        <v>0</v>
      </c>
      <c r="CJ372" s="9"/>
      <c r="CK372" s="9"/>
      <c r="CL372" s="16">
        <f>SUM(CL245:CL342)</f>
        <v>0</v>
      </c>
      <c r="CM372" s="16">
        <f>SUM(CM245:CM342)</f>
        <v>0</v>
      </c>
      <c r="CN372" s="9"/>
      <c r="CO372" s="9"/>
      <c r="CP372" s="16">
        <f>SUM(CP245:CP342)</f>
        <v>0</v>
      </c>
      <c r="CQ372" s="16">
        <f>SUM(CQ245:CQ342)</f>
        <v>0</v>
      </c>
      <c r="CR372" s="9"/>
      <c r="CS372" s="9"/>
      <c r="CT372" s="16">
        <f>SUM(CT245:CT342)</f>
        <v>0</v>
      </c>
      <c r="CU372" s="16">
        <f>SUM(CU245:CU342)</f>
        <v>0</v>
      </c>
      <c r="CV372" s="9"/>
      <c r="CW372" s="9"/>
      <c r="CX372" s="16">
        <f>SUM(CX245:CX342)</f>
        <v>0</v>
      </c>
      <c r="CY372" s="16">
        <f>SUM(CY245:CY342)</f>
        <v>0</v>
      </c>
      <c r="CZ372" s="9"/>
      <c r="DA372" s="9"/>
      <c r="DB372" s="16">
        <f>SUM(DB245:DB342)</f>
        <v>0</v>
      </c>
      <c r="DC372" s="16">
        <f>SUM(DC245:DC342)</f>
        <v>0</v>
      </c>
      <c r="DD372" s="9"/>
      <c r="DE372" s="9"/>
      <c r="DF372" s="16">
        <f>SUM(DF245:DF342)</f>
        <v>0</v>
      </c>
      <c r="DG372" s="16">
        <f>SUM(DG245:DG342)</f>
        <v>0</v>
      </c>
      <c r="DH372" s="9"/>
      <c r="DI372" s="9"/>
      <c r="DJ372" s="16">
        <f>SUM(DJ245:DJ342)</f>
        <v>0</v>
      </c>
      <c r="DK372" s="16">
        <f>SUM(DK245:DK342)</f>
        <v>0</v>
      </c>
      <c r="DL372" s="9"/>
      <c r="DM372" s="9"/>
      <c r="DN372" s="16">
        <f>SUM(DN245:DN342)</f>
        <v>0</v>
      </c>
      <c r="DO372" s="16">
        <f>SUM(DO245:DO342)</f>
        <v>0</v>
      </c>
      <c r="DP372" s="9"/>
      <c r="DQ372" s="9"/>
      <c r="DR372" s="16">
        <f>SUM(DR245:DR342)</f>
        <v>0</v>
      </c>
      <c r="DS372" s="16">
        <f>SUM(DS245:DS342)</f>
        <v>0</v>
      </c>
      <c r="DT372" s="9"/>
      <c r="DU372" s="9"/>
      <c r="DV372" s="16">
        <f>SUM(DV245:DV342)</f>
        <v>0</v>
      </c>
      <c r="DW372" s="16">
        <f>SUM(DW245:DW342)</f>
        <v>0</v>
      </c>
      <c r="DX372" s="9"/>
      <c r="DY372" s="9"/>
      <c r="DZ372" s="16">
        <f>SUM(DZ245:DZ342)</f>
        <v>0</v>
      </c>
      <c r="EA372" s="16">
        <f>SUM(EA245:EA342)</f>
        <v>0</v>
      </c>
      <c r="EB372" s="16"/>
      <c r="EC372" s="16"/>
      <c r="ED372" s="16"/>
      <c r="EE372" s="16"/>
      <c r="EF372" s="16"/>
      <c r="EG372" s="16"/>
      <c r="EH372" s="16"/>
      <c r="EI372" s="16"/>
      <c r="EJ372" s="9"/>
      <c r="EK372" s="16">
        <f>SUM(EK245:EK371)</f>
        <v>6002537440.66</v>
      </c>
      <c r="EL372" s="16">
        <f>SUM(EL245:EL371)</f>
        <v>6722841933.5392</v>
      </c>
      <c r="EM372" s="40"/>
      <c r="EN372" s="40"/>
      <c r="EO372" s="40"/>
      <c r="EP372" s="40"/>
      <c r="EQ372" s="40"/>
      <c r="ER372" s="40"/>
      <c r="ES372" s="40"/>
      <c r="ET372" s="40"/>
      <c r="EU372" s="40"/>
      <c r="EV372" s="40"/>
      <c r="EW372" s="40"/>
      <c r="EX372" s="40"/>
      <c r="EY372" s="40"/>
      <c r="EZ372" s="10"/>
      <c r="FA372" s="46"/>
    </row>
    <row r="373" spans="1:157" ht="19.5" customHeight="1">
      <c r="A373" s="39" t="s">
        <v>246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16">
        <f>EK172+EK243+EK372</f>
        <v>439706633533.65027</v>
      </c>
      <c r="EL373" s="16">
        <f>EL172+EL243+EL372</f>
        <v>492471429557.68835</v>
      </c>
      <c r="EM373" s="40"/>
      <c r="EN373" s="40"/>
      <c r="EO373" s="40"/>
      <c r="EP373" s="40"/>
      <c r="EQ373" s="40"/>
      <c r="ER373" s="40"/>
      <c r="ES373" s="40"/>
      <c r="ET373" s="40"/>
      <c r="EU373" s="40"/>
      <c r="EV373" s="40"/>
      <c r="EW373" s="40"/>
      <c r="EX373" s="40"/>
      <c r="EY373" s="40"/>
      <c r="EZ373" s="10"/>
      <c r="FA373" s="46"/>
    </row>
  </sheetData>
  <sheetProtection/>
  <mergeCells count="180">
    <mergeCell ref="AU4:AU5"/>
    <mergeCell ref="AR3:AU3"/>
    <mergeCell ref="Y4:Y5"/>
    <mergeCell ref="Z4:Z5"/>
    <mergeCell ref="AN4:AN5"/>
    <mergeCell ref="AD4:AD5"/>
    <mergeCell ref="AE4:AE5"/>
    <mergeCell ref="AA4:AA5"/>
    <mergeCell ref="X3:AA3"/>
    <mergeCell ref="AB3:AE3"/>
    <mergeCell ref="AR4:AR5"/>
    <mergeCell ref="AF3:AI3"/>
    <mergeCell ref="AF4:AF5"/>
    <mergeCell ref="AG4:AG5"/>
    <mergeCell ref="AH4:AH5"/>
    <mergeCell ref="AI4:AI5"/>
    <mergeCell ref="B3:B5"/>
    <mergeCell ref="C3:C5"/>
    <mergeCell ref="D3:D5"/>
    <mergeCell ref="K3:K5"/>
    <mergeCell ref="Q4:R4"/>
    <mergeCell ref="P3:R3"/>
    <mergeCell ref="O3:O5"/>
    <mergeCell ref="E3:E5"/>
    <mergeCell ref="J3:J5"/>
    <mergeCell ref="AN3:AQ3"/>
    <mergeCell ref="AO4:AO5"/>
    <mergeCell ref="AP4:AP5"/>
    <mergeCell ref="AQ4:AQ5"/>
    <mergeCell ref="AJ3:AM3"/>
    <mergeCell ref="AJ4:AJ5"/>
    <mergeCell ref="AK4:AK5"/>
    <mergeCell ref="AB4:AB5"/>
    <mergeCell ref="AC4:AC5"/>
    <mergeCell ref="A3:A5"/>
    <mergeCell ref="G3:G5"/>
    <mergeCell ref="EM3:EM5"/>
    <mergeCell ref="F3:F5"/>
    <mergeCell ref="L3:L5"/>
    <mergeCell ref="M3:M5"/>
    <mergeCell ref="W3:W5"/>
    <mergeCell ref="EJ3:EL3"/>
    <mergeCell ref="H3:H5"/>
    <mergeCell ref="I3:I5"/>
    <mergeCell ref="N3:N5"/>
    <mergeCell ref="EN3:EO3"/>
    <mergeCell ref="EP3:EX3"/>
    <mergeCell ref="EN4:EN5"/>
    <mergeCell ref="EO4:EO5"/>
    <mergeCell ref="EP4:ER4"/>
    <mergeCell ref="ES4:EU4"/>
    <mergeCell ref="EV4:EX4"/>
    <mergeCell ref="AL4:AL5"/>
    <mergeCell ref="AM4:AM5"/>
    <mergeCell ref="AZ3:BC3"/>
    <mergeCell ref="AZ4:AZ5"/>
    <mergeCell ref="BA4:BA5"/>
    <mergeCell ref="BB4:BB5"/>
    <mergeCell ref="BC4:BC5"/>
    <mergeCell ref="S3:U4"/>
    <mergeCell ref="V3:V5"/>
    <mergeCell ref="X4:X5"/>
    <mergeCell ref="AS4:AS5"/>
    <mergeCell ref="AT4:AT5"/>
    <mergeCell ref="BH3:BK3"/>
    <mergeCell ref="BH4:BH5"/>
    <mergeCell ref="BI4:BI5"/>
    <mergeCell ref="BJ4:BJ5"/>
    <mergeCell ref="BK4:BK5"/>
    <mergeCell ref="AV3:AY3"/>
    <mergeCell ref="AV4:AV5"/>
    <mergeCell ref="AW4:AW5"/>
    <mergeCell ref="AX4:AX5"/>
    <mergeCell ref="AY4:AY5"/>
    <mergeCell ref="CR3:CU3"/>
    <mergeCell ref="BP3:BS3"/>
    <mergeCell ref="BP4:BP5"/>
    <mergeCell ref="BQ4:BQ5"/>
    <mergeCell ref="BR4:BR5"/>
    <mergeCell ref="BD3:BG3"/>
    <mergeCell ref="BD4:BD5"/>
    <mergeCell ref="BE4:BE5"/>
    <mergeCell ref="BF4:BF5"/>
    <mergeCell ref="BG4:BG5"/>
    <mergeCell ref="EL4:EL5"/>
    <mergeCell ref="EZ3:EZ5"/>
    <mergeCell ref="EJ4:EJ5"/>
    <mergeCell ref="EK4:EK5"/>
    <mergeCell ref="CL4:CL5"/>
    <mergeCell ref="BL3:BO3"/>
    <mergeCell ref="BL4:BL5"/>
    <mergeCell ref="BM4:BM5"/>
    <mergeCell ref="BN4:BN5"/>
    <mergeCell ref="BO4:BO5"/>
    <mergeCell ref="CN3:CQ3"/>
    <mergeCell ref="EY3:EY5"/>
    <mergeCell ref="BS4:BS5"/>
    <mergeCell ref="BT3:BW3"/>
    <mergeCell ref="BT4:BT5"/>
    <mergeCell ref="BU4:BU5"/>
    <mergeCell ref="BV4:BV5"/>
    <mergeCell ref="BW4:BW5"/>
    <mergeCell ref="CV3:CY3"/>
    <mergeCell ref="CJ4:CJ5"/>
    <mergeCell ref="CE4:CE5"/>
    <mergeCell ref="CF4:CF5"/>
    <mergeCell ref="CG4:CG5"/>
    <mergeCell ref="CH4:CH5"/>
    <mergeCell ref="CI4:CI5"/>
    <mergeCell ref="CJ3:CM3"/>
    <mergeCell ref="CK4:CK5"/>
    <mergeCell ref="CB3:CE3"/>
    <mergeCell ref="CF3:CI3"/>
    <mergeCell ref="BX4:BX5"/>
    <mergeCell ref="BY4:BY5"/>
    <mergeCell ref="BZ4:BZ5"/>
    <mergeCell ref="CA4:CA5"/>
    <mergeCell ref="CB4:CB5"/>
    <mergeCell ref="CC4:CC5"/>
    <mergeCell ref="CD4:CD5"/>
    <mergeCell ref="BX3:CA3"/>
    <mergeCell ref="CM4:CM5"/>
    <mergeCell ref="CN4:CN5"/>
    <mergeCell ref="CO4:CO5"/>
    <mergeCell ref="CP4:CP5"/>
    <mergeCell ref="CQ4:CQ5"/>
    <mergeCell ref="CR4:CR5"/>
    <mergeCell ref="DF4:DF5"/>
    <mergeCell ref="CS4:CS5"/>
    <mergeCell ref="CT4:CT5"/>
    <mergeCell ref="CU4:CU5"/>
    <mergeCell ref="CV4:CV5"/>
    <mergeCell ref="CW4:CW5"/>
    <mergeCell ref="CX4:CX5"/>
    <mergeCell ref="DM4:DM5"/>
    <mergeCell ref="CY4:CY5"/>
    <mergeCell ref="CZ3:DC3"/>
    <mergeCell ref="DD3:DG3"/>
    <mergeCell ref="CZ4:CZ5"/>
    <mergeCell ref="DA4:DA5"/>
    <mergeCell ref="DB4:DB5"/>
    <mergeCell ref="DC4:DC5"/>
    <mergeCell ref="DD4:DD5"/>
    <mergeCell ref="DE4:DE5"/>
    <mergeCell ref="DU4:DU5"/>
    <mergeCell ref="DG4:DG5"/>
    <mergeCell ref="DH3:DK3"/>
    <mergeCell ref="DL3:DO3"/>
    <mergeCell ref="DP3:DS3"/>
    <mergeCell ref="DH4:DH5"/>
    <mergeCell ref="DI4:DI5"/>
    <mergeCell ref="DJ4:DJ5"/>
    <mergeCell ref="DK4:DK5"/>
    <mergeCell ref="DL4:DL5"/>
    <mergeCell ref="FA3:FA5"/>
    <mergeCell ref="DX3:EA3"/>
    <mergeCell ref="DN4:DN5"/>
    <mergeCell ref="DO4:DO5"/>
    <mergeCell ref="DP4:DP5"/>
    <mergeCell ref="DQ4:DQ5"/>
    <mergeCell ref="DR4:DR5"/>
    <mergeCell ref="DS4:DS5"/>
    <mergeCell ref="DT3:DW3"/>
    <mergeCell ref="DT4:DT5"/>
    <mergeCell ref="DX4:DX5"/>
    <mergeCell ref="DY4:DY5"/>
    <mergeCell ref="DZ4:DZ5"/>
    <mergeCell ref="EA4:EA5"/>
    <mergeCell ref="DV4:DV5"/>
    <mergeCell ref="DW4:DW5"/>
    <mergeCell ref="EB3:EE3"/>
    <mergeCell ref="EB4:EB5"/>
    <mergeCell ref="EC4:EC5"/>
    <mergeCell ref="ED4:ED5"/>
    <mergeCell ref="EE4:EE5"/>
    <mergeCell ref="EF3:EI3"/>
    <mergeCell ref="EF4:EF5"/>
    <mergeCell ref="EG4:EG5"/>
    <mergeCell ref="EH4:EH5"/>
    <mergeCell ref="EI4:EI5"/>
  </mergeCells>
  <dataValidations count="12">
    <dataValidation type="list" allowBlank="1" showInputMessage="1" showErrorMessage="1" sqref="O246:O371 O8:O171">
      <formula1>Инкотермс</formula1>
    </dataValidation>
    <dataValidation type="whole" allowBlank="1" showInputMessage="1" showErrorMessage="1" sqref="H289:H371 H253 H256 H259 H262 H265 H268 H271 H274 H277 H280 H283 H286 H245:H248 S245:U371 S8:U171 H8:H171">
      <formula1>0</formula1>
      <formula2>100</formula2>
    </dataValidation>
    <dataValidation type="list" allowBlank="1" showInputMessage="1" showErrorMessage="1" sqref="W245:W371 W8:W171">
      <formula1>НДС</formula1>
    </dataValidation>
    <dataValidation type="textLength" operator="equal" allowBlank="1" showInputMessage="1" showErrorMessage="1" error="БИН должен содержать 12 символов" sqref="EM245:EM371 AY245 EM8:EM171">
      <formula1>12</formula1>
    </dataValidation>
    <dataValidation type="textLength" operator="equal" allowBlank="1" showInputMessage="1" showErrorMessage="1" error="Код КАТО должен содержать 9 символов" sqref="I246:I371 M341 M294:M295 M299 M303 M311 M319:M320 M322:M323 M325 M328:M329 M336 M290:M292 M313:M317 M333 M257:M261 M263:M267 M269:M279 M281:M288 M249:M255 M347:M371 I8:I171 M246:M247 M236:M238 M8:M171">
      <formula1>9</formula1>
    </dataValidation>
    <dataValidation type="list" allowBlank="1" showInputMessage="1" showErrorMessage="1" sqref="E347:E371 E287:E288 E245 E284:E285 E249:E252 E254:E255 E257:E258 E260:E261 E263:E264 E266:E267 E269:E270 E272:E273 E275:E276 E278:E279 E281:E282 E8:E171">
      <formula1>Способ_закупок</formula1>
    </dataValidation>
    <dataValidation type="list" allowBlank="1" showInputMessage="1" showErrorMessage="1" sqref="G245:G371 G8:G171">
      <formula1>Приоритет_закупок</formula1>
    </dataValidation>
    <dataValidation type="list" allowBlank="1" showInputMessage="1" sqref="EV246:EV371 EP248:EP270 EP272:EP371 ES246:ES371 EP8:EP171 EV8:EV171 ES8:ES171">
      <formula1>атрибут</formula1>
    </dataValidation>
    <dataValidation type="list" allowBlank="1" showInputMessage="1" showErrorMessage="1" sqref="V348:V359 V287:V288 V284:V285 V249:V252 V254:V255 V257:V258 V260:V261 V263:V264 V266:V267 V269:V270 V272:V273 V275:V276 V278:V279 V281:V282 V8:V171">
      <formula1>ЕИ</formula1>
    </dataValidation>
    <dataValidation type="list" allowBlank="1" showInputMessage="1" showErrorMessage="1" sqref="F348:F371 F246:F346 F8:F171">
      <formula1>основания_ИО</formula1>
    </dataValidation>
    <dataValidation type="custom" allowBlank="1" showInputMessage="1" showErrorMessage="1" sqref="AD347 AX272:AX346 BB272:BB347 BF272:BF347 AP245:AP343 BJ272:BJ347 BJ248:BJ270 BB248:BB270 AX248:AX270 AT248:AT270 BF248:BF270 AH174:AH238 Z245:Z371 AD245:AD343 AH245:AH343 AL245:AL343 AT272:AT346 AD174:AD238 AL174:AL238 Z8:Z171">
      <formula1>AB347*AC347</formula1>
    </dataValidation>
    <dataValidation type="list" allowBlank="1" showInputMessage="1" showErrorMessage="1" sqref="F245 F347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7.25">
      <c r="A2" s="68" t="s">
        <v>54</v>
      </c>
      <c r="B2" s="68"/>
      <c r="C2" s="2"/>
      <c r="D2" s="2"/>
    </row>
    <row r="4" spans="1:2" ht="14.25">
      <c r="A4" s="1" t="s">
        <v>32</v>
      </c>
      <c r="B4" s="1" t="s">
        <v>33</v>
      </c>
    </row>
    <row r="5" spans="1:2" ht="14.25">
      <c r="A5" s="1" t="s">
        <v>34</v>
      </c>
      <c r="B5" s="1" t="s">
        <v>35</v>
      </c>
    </row>
    <row r="6" spans="1:2" ht="14.25">
      <c r="A6" s="1" t="s">
        <v>36</v>
      </c>
      <c r="B6" s="1" t="s">
        <v>37</v>
      </c>
    </row>
    <row r="7" spans="1:2" ht="14.25">
      <c r="A7" s="1" t="s">
        <v>38</v>
      </c>
      <c r="B7" s="1" t="s">
        <v>39</v>
      </c>
    </row>
    <row r="8" spans="1:2" ht="14.25">
      <c r="A8" s="1" t="s">
        <v>40</v>
      </c>
      <c r="B8" s="1" t="s">
        <v>41</v>
      </c>
    </row>
    <row r="9" spans="1:2" ht="14.25">
      <c r="A9" s="1" t="s">
        <v>42</v>
      </c>
      <c r="B9" s="1" t="s">
        <v>43</v>
      </c>
    </row>
    <row r="10" spans="1:2" ht="14.25">
      <c r="A10" s="1" t="s">
        <v>44</v>
      </c>
      <c r="B10" s="1" t="s">
        <v>45</v>
      </c>
    </row>
    <row r="11" spans="1:2" ht="14.25">
      <c r="A11" s="1" t="s">
        <v>46</v>
      </c>
      <c r="B11" s="1" t="s">
        <v>47</v>
      </c>
    </row>
    <row r="12" spans="1:2" ht="14.25">
      <c r="A12" s="1" t="s">
        <v>48</v>
      </c>
      <c r="B12" s="1" t="s">
        <v>49</v>
      </c>
    </row>
    <row r="13" spans="1:2" ht="14.25">
      <c r="A13" s="1" t="s">
        <v>50</v>
      </c>
      <c r="B13" s="1" t="s">
        <v>51</v>
      </c>
    </row>
    <row r="14" spans="1:2" ht="14.25">
      <c r="A14" s="1" t="s">
        <v>52</v>
      </c>
      <c r="B14" s="1" t="s">
        <v>53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4.25">
      <c r="B2" t="s">
        <v>70</v>
      </c>
    </row>
    <row r="3" ht="14.25">
      <c r="B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4.25">
      <c r="B3" t="s">
        <v>72</v>
      </c>
    </row>
    <row r="4" ht="14.25">
      <c r="B4" t="s">
        <v>73</v>
      </c>
    </row>
    <row r="5" ht="14.25">
      <c r="B5" t="s">
        <v>74</v>
      </c>
    </row>
    <row r="6" ht="14.25">
      <c r="B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4.25">
      <c r="B3" t="s">
        <v>73</v>
      </c>
    </row>
    <row r="4" ht="14.25">
      <c r="B4" t="s">
        <v>74</v>
      </c>
    </row>
    <row r="5" ht="14.25">
      <c r="B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4.25">
      <c r="B3" t="s">
        <v>76</v>
      </c>
    </row>
    <row r="4" ht="14.25">
      <c r="B4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2022-02-01T05:02:58Z</dcterms:modified>
  <cp:category/>
  <cp:version/>
  <cp:contentType/>
  <cp:contentStatus/>
</cp:coreProperties>
</file>